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21690" windowHeight="7755" tabRatio="884" activeTab="0"/>
  </bookViews>
  <sheets>
    <sheet name="Index" sheetId="1" r:id="rId1"/>
    <sheet name="Balance Sheets" sheetId="2" r:id="rId2"/>
    <sheet name="Income Statements" sheetId="3" r:id="rId3"/>
    <sheet name="OP - Group" sheetId="4" r:id="rId4"/>
    <sheet name="OP - P-C" sheetId="5" r:id="rId5"/>
    <sheet name="OP - L-H" sheetId="6" r:id="rId6"/>
    <sheet name="OP - AM" sheetId="7" r:id="rId7"/>
    <sheet name="OP - Corp" sheetId="8" r:id="rId8"/>
    <sheet name="OP - Consolidation" sheetId="9" r:id="rId9"/>
    <sheet name="KPIs" sheetId="10" r:id="rId10"/>
    <sheet name="PC 2Q 2015" sheetId="11" r:id="rId11"/>
    <sheet name="PC 6M 2015" sheetId="12" r:id="rId12"/>
    <sheet name="LH 2Q 2015" sheetId="13" r:id="rId13"/>
    <sheet name="LH 6M 2015" sheetId="14" r:id="rId14"/>
  </sheets>
  <externalReferences>
    <externalReference r:id="rId17"/>
    <externalReference r:id="rId18"/>
    <externalReference r:id="rId19"/>
  </externalReferences>
  <definedNames>
    <definedName name="_xlfn.BAHTTEXT" hidden="1">#NAME?</definedName>
    <definedName name="_xlfn.QUARTILE.EXC" hidden="1">#NAME?</definedName>
    <definedName name="_xlnm.Print_Area" localSheetId="1">'Balance Sheets'!$A$1:$AW$40</definedName>
    <definedName name="_xlnm.Print_Area" localSheetId="2">'Income Statements'!$A$1:$BC$39</definedName>
    <definedName name="_xlnm.Print_Area" localSheetId="0">'Index'!$A$1:$N$21</definedName>
    <definedName name="_xlnm.Print_Area" localSheetId="9">'KPIs'!$A$1:$K$34</definedName>
    <definedName name="_xlnm.Print_Area" localSheetId="12">'LH 2Q 2015'!$A$1:$V$63</definedName>
    <definedName name="_xlnm.Print_Area" localSheetId="13">'LH 6M 2015'!$A$1:$V$63</definedName>
    <definedName name="_xlnm.Print_Area" localSheetId="8">'OP - Consolidation'!$A$1:$J$49</definedName>
    <definedName name="_xlnm.Print_Area" localSheetId="7">'OP - Corp'!$A$1:$J$40</definedName>
    <definedName name="_xlnm.Print_Area" localSheetId="3">'OP - Group'!$A$1:$J$50</definedName>
    <definedName name="_xlnm.Print_Area" localSheetId="5">'OP - L-H'!$A$1:$J$46</definedName>
    <definedName name="_xlnm.Print_Area" localSheetId="4">'OP - P-C'!$A$1:$J$44</definedName>
    <definedName name="_xlnm.Print_Area" localSheetId="10">'PC 2Q 2015'!$A$1:$Q$70</definedName>
    <definedName name="_xlnm.Print_Area" localSheetId="11">'PC 6M 2015'!$A$1:$Q$71</definedName>
    <definedName name="_xlnm.Print_Titles" localSheetId="1">'Balance Sheets'!$A:$A,'Balance Sheets'!$1:$5</definedName>
    <definedName name="_xlnm.Print_Titles" localSheetId="2">'Income Statements'!$A:$A</definedName>
    <definedName name="EngTab" localSheetId="0">'[1]Template'!#REF!,'[1]Template'!#REF!,'[1]Template'!#REF!,'[1]Template'!$B$11,'[1]Template'!$E$11,'[1]Template'!$O$11,'[1]Template'!$B$13:$B$61,'[1]Template'!$E$13,'[1]Template'!#REF!,'[1]Template'!$D$11,'[1]Template'!$D$13:$E$61,'[1]Template'!$N$13:$O$60,'[1]Template'!$N$11,'[1]Template'!#REF!</definedName>
    <definedName name="EngTab" localSheetId="9">'[1]Template'!#REF!,'[1]Template'!#REF!,'[1]Template'!#REF!,'[1]Template'!$B$11,'[1]Template'!$E$11,'[1]Template'!$O$11,'[1]Template'!$B$13:$B$61,'[1]Template'!$E$13,'[1]Template'!#REF!,'[1]Template'!$D$11,'[1]Template'!$D$13:$E$61,'[1]Template'!$N$13:$O$60,'[1]Template'!$N$11,'[1]Template'!#REF!</definedName>
    <definedName name="EngTab" localSheetId="12">'[2]Template'!#REF!,'[2]Template'!#REF!,'[2]Template'!#REF!,'[2]Template'!$B$11,'[2]Template'!$E$11,'[2]Template'!$O$11,'[2]Template'!$B$13:$B$58,'[2]Template'!$E$13,'[2]Template'!#REF!,'[2]Template'!$D$11,'[2]Template'!$D$13:$E$58,'[2]Template'!$N$13:$O$57,'[2]Template'!$N$11,'[2]Template'!#REF!</definedName>
    <definedName name="EngTab" localSheetId="13">'[2]Template'!#REF!,'[2]Template'!#REF!,'[2]Template'!#REF!,'[2]Template'!$B$11,'[2]Template'!$E$11,'[2]Template'!$O$11,'[2]Template'!$B$13:$B$58,'[2]Template'!$E$13,'[2]Template'!#REF!,'[2]Template'!$D$11,'[2]Template'!$D$13:$E$58,'[2]Template'!$N$13:$O$57,'[2]Template'!$N$11,'[2]Template'!#REF!</definedName>
    <definedName name="EngTab" localSheetId="10">'[3]Template'!#REF!,'[3]Template'!#REF!,'[3]Template'!#REF!,'[3]Template'!$B$11,'[3]Template'!$E$11,'[3]Template'!$O$11,'[3]Template'!$B$13:$B$61,'[3]Template'!$E$13,'[3]Template'!#REF!,'[3]Template'!$D$11,'[3]Template'!$D$13:$E$61,'[3]Template'!$N$13:$O$60,'[3]Template'!$N$11,'[3]Template'!#REF!</definedName>
    <definedName name="EngTab">#REF!,#REF!,#REF!,#REF!,#REF!,#REF!,#REF!,#REF!,#REF!,#REF!,#REF!,#REF!,#REF!,#REF!</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s>
  <calcPr fullCalcOnLoad="1"/>
</workbook>
</file>

<file path=xl/sharedStrings.xml><?xml version="1.0" encoding="utf-8"?>
<sst xmlns="http://schemas.openxmlformats.org/spreadsheetml/2006/main" count="750" uniqueCount="259">
  <si>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</si>
  <si>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</si>
  <si>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</si>
  <si>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</si>
  <si>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</si>
  <si>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</si>
  <si>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</si>
  <si>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</si>
  <si>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</si>
  <si>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</si>
  <si>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</si>
  <si>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</si>
  <si>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</si>
  <si>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Acquisition and administrative expenses (net)</t>
  </si>
  <si>
    <t>Fee and commission expenses</t>
  </si>
  <si>
    <t>Amortization of intangible assets</t>
  </si>
  <si>
    <t>Restructuring charges</t>
  </si>
  <si>
    <t>Total expenses</t>
  </si>
  <si>
    <t>Total income</t>
  </si>
  <si>
    <t>Income taxes</t>
  </si>
  <si>
    <t xml:space="preserve">Fee and commission income </t>
  </si>
  <si>
    <t>Property-Casualty</t>
  </si>
  <si>
    <t>Allianz Group</t>
  </si>
  <si>
    <t>Income from fully consolidated private equity investments</t>
  </si>
  <si>
    <t>Ceded premiums written</t>
  </si>
  <si>
    <t>Change in unearned premiums</t>
  </si>
  <si>
    <t>Fee and commission income</t>
  </si>
  <si>
    <t>Operating revenues</t>
  </si>
  <si>
    <t>Operating expenses</t>
  </si>
  <si>
    <t>Operating profit</t>
  </si>
  <si>
    <t>Non-operating items</t>
  </si>
  <si>
    <t>Statutory premiums</t>
  </si>
  <si>
    <t>Statutory premiums (net)</t>
  </si>
  <si>
    <t>Net interest income</t>
  </si>
  <si>
    <t>Net fee and commission income</t>
  </si>
  <si>
    <t>Interest expenses</t>
  </si>
  <si>
    <t>Expenses from fully consolidated private equity investments</t>
  </si>
  <si>
    <t>Operating income from financial assets and liabilities carried at fair value through income (net)</t>
  </si>
  <si>
    <t>Non-operating income from financial assets and liabilities carried at fair value through income (net)</t>
  </si>
  <si>
    <t>Reclassification of tax benefits</t>
  </si>
  <si>
    <t xml:space="preserve">Consolidation </t>
  </si>
  <si>
    <t>Changes in reserves for insurance and investment contracts (net)</t>
  </si>
  <si>
    <t>Acquisition-related expenses</t>
  </si>
  <si>
    <t>-p</t>
  </si>
  <si>
    <t>Premiums written</t>
  </si>
  <si>
    <t>Claims and insurance benefits incurred (gross)</t>
  </si>
  <si>
    <t>Claims and insurance benefits incurred (ceded)</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</si>
  <si>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</si>
  <si>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</si>
  <si>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</si>
  <si>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</si>
  <si>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</si>
  <si>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</si>
  <si>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Net Income</t>
  </si>
  <si>
    <t>Asset Management</t>
  </si>
  <si>
    <t>Income before income taxes</t>
  </si>
  <si>
    <t>Corporate and Other</t>
  </si>
  <si>
    <t>Net income (loss)</t>
  </si>
  <si>
    <t>Net income (loss) attributable to:</t>
  </si>
  <si>
    <t xml:space="preserve">Net income (loss) attributable to: </t>
  </si>
  <si>
    <t>Operating profit (loss)</t>
  </si>
  <si>
    <t>Income (loss) before income taxes</t>
  </si>
  <si>
    <r>
      <t>Income from fully consolidated private equity investments (net)</t>
    </r>
    <r>
      <rPr>
        <vertAlign val="superscript"/>
        <sz val="8"/>
        <rFont val="Arial"/>
        <family val="2"/>
      </rPr>
      <t xml:space="preserve"> </t>
    </r>
  </si>
  <si>
    <t>Consolidation</t>
  </si>
  <si>
    <t>Euro mn</t>
  </si>
  <si>
    <t>- Shareholders</t>
  </si>
  <si>
    <t>- Non-controlling interests</t>
  </si>
  <si>
    <r>
      <t>Total revenues</t>
    </r>
    <r>
      <rPr>
        <b/>
        <vertAlign val="superscript"/>
        <sz val="8"/>
        <rFont val="Arial"/>
        <family val="2"/>
      </rPr>
      <t>1</t>
    </r>
  </si>
  <si>
    <t>Non-operating realized gains (net)</t>
  </si>
  <si>
    <r>
      <t>1</t>
    </r>
    <r>
      <rPr>
        <sz val="8"/>
        <rFont val="Arial"/>
        <family val="2"/>
      </rPr>
      <t xml:space="preserve"> Total revenues comprise premiums written in Property-Casualty, statutory premiums in Life/Health, operating revenues in Asset Management and total revenues in Corporate and Other (Banking).</t>
    </r>
  </si>
  <si>
    <t xml:space="preserve">Net income attributable to: </t>
  </si>
  <si>
    <t>Operating investment result</t>
  </si>
  <si>
    <t>Subtotal</t>
  </si>
  <si>
    <t>Non-operating investment result</t>
  </si>
  <si>
    <t>Gross premiums written</t>
  </si>
  <si>
    <t>Note: Where past years' figures have been adjusted as a consequence of changes to accounting regulations or their application, these restatements are considered in the spreadsheets retroactively. Therefore the figures above may differ from the figures originally published in the Annual Reports and Interim Reports.</t>
  </si>
  <si>
    <t xml:space="preserve">Income before income taxes </t>
  </si>
  <si>
    <t xml:space="preserve">Income (loss)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</si>
  <si>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</si>
  <si>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</si>
  <si>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</si>
  <si>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</si>
  <si>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</si>
  <si>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</si>
  <si>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</si>
  <si>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</si>
  <si>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</si>
  <si>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</si>
  <si>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</si>
  <si>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</si>
  <si>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</si>
  <si>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</si>
  <si>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</si>
  <si>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</si>
  <si>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</si>
  <si>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</si>
  <si>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</si>
  <si>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</si>
  <si>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</si>
  <si>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</si>
  <si>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</si>
  <si>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 xml:space="preserve">Certificated liabilites </t>
  </si>
  <si>
    <t>Total liabilities</t>
  </si>
  <si>
    <t>Shareholders' equity</t>
  </si>
  <si>
    <t>Non-controlling interests</t>
  </si>
  <si>
    <t>Total equity</t>
  </si>
  <si>
    <t>Total liabilities and equity</t>
  </si>
  <si>
    <t>Consolidated Balance Sheets</t>
  </si>
  <si>
    <t>Consolidated Income Statements</t>
  </si>
  <si>
    <t>Operating Key Performance Indicators (KPI)</t>
  </si>
  <si>
    <t>Combined ratio</t>
  </si>
  <si>
    <t>Loss ratio</t>
  </si>
  <si>
    <t>Expense ratio</t>
  </si>
  <si>
    <t>Group (Euro mn)</t>
  </si>
  <si>
    <t>Cost-income ratio</t>
  </si>
  <si>
    <r>
      <t>Total revenues</t>
    </r>
    <r>
      <rPr>
        <vertAlign val="superscript"/>
        <sz val="9"/>
        <rFont val="Arial"/>
        <family val="2"/>
      </rPr>
      <t>1</t>
    </r>
  </si>
  <si>
    <r>
      <t>1</t>
    </r>
    <r>
      <rPr>
        <sz val="8"/>
        <rFont val="Arial"/>
        <family val="2"/>
      </rPr>
      <t xml:space="preserve"> Total revenues comprise premiums written in Property-Casualty, statutory premiums in Life/Health, operating revenues in Asset Management and total revenues in Corporate and Other (Banking).</t>
    </r>
  </si>
  <si>
    <t xml:space="preserve">Restructuring charges </t>
  </si>
  <si>
    <t>1Q14</t>
  </si>
  <si>
    <t xml:space="preserve">Consolidated Income Statements </t>
  </si>
  <si>
    <t xml:space="preserve">Operating Profit Reconciliation </t>
  </si>
  <si>
    <t>Operating Profit Reconciliation</t>
  </si>
  <si>
    <t>Summary Operating Key Performance Indicators (KPI)</t>
  </si>
  <si>
    <t>Non-operating amortization of intangible assets</t>
  </si>
  <si>
    <t>Operating amortization of intangible assets</t>
  </si>
  <si>
    <t>2Q14</t>
  </si>
  <si>
    <t>3Q14</t>
  </si>
  <si>
    <t>4Q14</t>
  </si>
  <si>
    <t>Margin on reserves in bps</t>
  </si>
  <si>
    <t>∆ 15 / 14</t>
  </si>
  <si>
    <t>1Q15</t>
  </si>
  <si>
    <t>2Q15</t>
  </si>
  <si>
    <t>Acquisition and administrative expenses (net), excluding acquisition-related expenses and one-off effects from pension revaluation</t>
  </si>
  <si>
    <t>One-off effects from pension revaluation</t>
  </si>
  <si>
    <t>Acquisition and administrative expenses (net), excluding one-off effects from pension revaluation</t>
  </si>
  <si>
    <t>Administrative expenses (net), excluding acquisition-related expenses and one-off effects from pension revaluation</t>
  </si>
  <si>
    <t>(starting from 1Q 2014)</t>
  </si>
  <si>
    <t>By segments and quarters as of 30 June 2015</t>
  </si>
  <si>
    <t>Financial information as of 30 June 2015</t>
  </si>
  <si>
    <t>Deposits from insurance and investment contracts</t>
  </si>
  <si>
    <t>Subordinated liabilities</t>
  </si>
  <si>
    <t>Life/Health insurance operations by reportable segments</t>
  </si>
  <si>
    <t>Three months ended 30 June</t>
  </si>
  <si>
    <r>
      <t>Statutory premiums</t>
    </r>
    <r>
      <rPr>
        <b/>
        <vertAlign val="superscript"/>
        <sz val="12"/>
        <rFont val="Arial"/>
        <family val="2"/>
      </rPr>
      <t xml:space="preserve"> 1)</t>
    </r>
  </si>
  <si>
    <r>
      <t>Margin on reserves</t>
    </r>
    <r>
      <rPr>
        <b/>
        <vertAlign val="superscript"/>
        <sz val="12"/>
        <rFont val="Arial"/>
        <family val="2"/>
      </rPr>
      <t xml:space="preserve"> 2)</t>
    </r>
  </si>
  <si>
    <t xml:space="preserve"> as stated</t>
  </si>
  <si>
    <r>
      <t xml:space="preserve"> internal</t>
    </r>
    <r>
      <rPr>
        <b/>
        <vertAlign val="superscript"/>
        <sz val="12"/>
        <rFont val="Arial"/>
        <family val="2"/>
      </rPr>
      <t xml:space="preserve"> 3)</t>
    </r>
  </si>
  <si>
    <t>€ mn</t>
  </si>
  <si>
    <t>bps</t>
  </si>
  <si>
    <t>Germany Life</t>
  </si>
  <si>
    <t>Germany Health</t>
  </si>
  <si>
    <t>Switzerland</t>
  </si>
  <si>
    <t>Austria</t>
  </si>
  <si>
    <t>German Speaking Countries</t>
  </si>
  <si>
    <t>Italy</t>
  </si>
  <si>
    <r>
      <t>France</t>
    </r>
    <r>
      <rPr>
        <vertAlign val="superscript"/>
        <sz val="10.2"/>
        <rFont val="Arial"/>
        <family val="2"/>
      </rPr>
      <t xml:space="preserve"> 4)</t>
    </r>
  </si>
  <si>
    <t>Benelux</t>
  </si>
  <si>
    <t>Greece</t>
  </si>
  <si>
    <t>Turkey</t>
  </si>
  <si>
    <t>Africa</t>
  </si>
  <si>
    <t>Western &amp; Southern Europe</t>
  </si>
  <si>
    <t>Latin America</t>
  </si>
  <si>
    <t>Spain</t>
  </si>
  <si>
    <t>Portugal</t>
  </si>
  <si>
    <t>Iberia &amp; Latin America</t>
  </si>
  <si>
    <t>United States</t>
  </si>
  <si>
    <t>USA</t>
  </si>
  <si>
    <t>Reinsurance LH</t>
  </si>
  <si>
    <t>Global Insurance Lines &amp; Anglo Markets</t>
  </si>
  <si>
    <t xml:space="preserve">   South Korea</t>
  </si>
  <si>
    <t xml:space="preserve">   Taiwan</t>
  </si>
  <si>
    <r>
      <t xml:space="preserve">─ </t>
    </r>
    <r>
      <rPr>
        <vertAlign val="superscript"/>
        <sz val="12"/>
        <rFont val="Arial"/>
        <family val="2"/>
      </rPr>
      <t>6)</t>
    </r>
  </si>
  <si>
    <t xml:space="preserve">   Indonesia</t>
  </si>
  <si>
    <t xml:space="preserve">   Malaysia</t>
  </si>
  <si>
    <t xml:space="preserve">   Japan</t>
  </si>
  <si>
    <t xml:space="preserve">   Other</t>
  </si>
  <si>
    <t xml:space="preserve">   Poland</t>
  </si>
  <si>
    <t xml:space="preserve">   Slovakia</t>
  </si>
  <si>
    <t xml:space="preserve">   Hungary</t>
  </si>
  <si>
    <t xml:space="preserve">   Czech Republic</t>
  </si>
  <si>
    <t xml:space="preserve">   Russia</t>
  </si>
  <si>
    <t xml:space="preserve">   Croatia</t>
  </si>
  <si>
    <t xml:space="preserve">   Bulgaria</t>
  </si>
  <si>
    <t xml:space="preserve">   Romania</t>
  </si>
  <si>
    <r>
      <t>Central and Eastern Europe</t>
    </r>
    <r>
      <rPr>
        <vertAlign val="superscript"/>
        <sz val="12"/>
        <rFont val="Arial"/>
        <family val="2"/>
      </rPr>
      <t xml:space="preserve"> 5)</t>
    </r>
  </si>
  <si>
    <t>Middle East and North Africa</t>
  </si>
  <si>
    <t>Global Life</t>
  </si>
  <si>
    <t>Growth Markets</t>
  </si>
  <si>
    <r>
      <t>Consolidation</t>
    </r>
    <r>
      <rPr>
        <b/>
        <vertAlign val="superscript"/>
        <sz val="12"/>
        <rFont val="Arial"/>
        <family val="2"/>
      </rPr>
      <t xml:space="preserve"> 7)</t>
    </r>
  </si>
  <si>
    <r>
      <t xml:space="preserve">─ </t>
    </r>
    <r>
      <rPr>
        <b/>
        <vertAlign val="superscript"/>
        <sz val="12"/>
        <rFont val="Arial"/>
        <family val="2"/>
      </rPr>
      <t>6)</t>
    </r>
  </si>
  <si>
    <t>Total</t>
  </si>
  <si>
    <t>1)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</si>
  <si>
    <t>2) Represents annualized operating profit divided by the average of the current quarter-end and previous quarter-end net reserves, where net reserves equal reserves for loss and loss adjustment expenses, reserves 
     for insurance and investment contracts and financial liabilities for unit-linked contracts less reinsurance assets.</t>
  </si>
  <si>
    <t>3) Statutory premiums adjusted for foreign currency translation and (de-)consolidation effects.</t>
  </si>
  <si>
    <t>4) In the fourth quarter of 2014, we transferred our French International Health business to the reportable segment Allianz Worldwide Partners in the business segment Property-Casualty effective 1 January 2014.</t>
  </si>
  <si>
    <t>6) Presentation not meaningful.</t>
  </si>
  <si>
    <t>7) Represents elimination of transactions between Allianz Group companies in different geographic regions.</t>
  </si>
  <si>
    <t>Six months ended 30 June</t>
  </si>
  <si>
    <t>2) Represents annualized operating profit divided by the average of the current quarter-end and previous year-end net reserves, where net reserves equal reserves for loss and loss adjustment expenses, reserves 
     for insurance and investment contracts and financial liabilities for unit-linked contracts less reinsurance assets.</t>
  </si>
  <si>
    <t>Property-Casualty insurance operations by reportable segments</t>
  </si>
  <si>
    <r>
      <t xml:space="preserve"> internal </t>
    </r>
    <r>
      <rPr>
        <b/>
        <vertAlign val="superscript"/>
        <sz val="12"/>
        <rFont val="Arial"/>
        <family val="2"/>
      </rPr>
      <t>1)</t>
    </r>
  </si>
  <si>
    <t>€ mn</t>
  </si>
  <si>
    <t>%</t>
  </si>
  <si>
    <t>Germany</t>
  </si>
  <si>
    <r>
      <t xml:space="preserve">Italy </t>
    </r>
    <r>
      <rPr>
        <vertAlign val="superscript"/>
        <sz val="12"/>
        <rFont val="Arial"/>
        <family val="2"/>
      </rPr>
      <t>2)</t>
    </r>
  </si>
  <si>
    <t>France</t>
  </si>
  <si>
    <t xml:space="preserve">Turkey </t>
  </si>
  <si>
    <r>
      <t>Western &amp; Southern Europe</t>
    </r>
    <r>
      <rPr>
        <b/>
        <vertAlign val="superscript"/>
        <sz val="12"/>
        <rFont val="Arial"/>
        <family val="2"/>
      </rPr>
      <t>3)</t>
    </r>
  </si>
  <si>
    <r>
      <t>Allianz Global Corporate &amp; Specialty</t>
    </r>
    <r>
      <rPr>
        <vertAlign val="superscript"/>
        <sz val="12"/>
        <rFont val="Arial"/>
        <family val="2"/>
      </rPr>
      <t>4)</t>
    </r>
  </si>
  <si>
    <t>AGCS excl. Fireman's Fund</t>
  </si>
  <si>
    <t>Fireman's Fund</t>
  </si>
  <si>
    <r>
      <t>Reinsurance PC</t>
    </r>
    <r>
      <rPr>
        <vertAlign val="superscript"/>
        <sz val="12"/>
        <rFont val="Arial"/>
        <family val="2"/>
      </rPr>
      <t>5)</t>
    </r>
  </si>
  <si>
    <t>Reinsurance PC excl. San Francisco RE</t>
  </si>
  <si>
    <t>San Francisco RE</t>
  </si>
  <si>
    <t>United Kingdom</t>
  </si>
  <si>
    <t>Credit Insurance</t>
  </si>
  <si>
    <t>Ireland</t>
  </si>
  <si>
    <r>
      <t>United States</t>
    </r>
    <r>
      <rPr>
        <vertAlign val="superscript"/>
        <sz val="12"/>
        <rFont val="Arial"/>
        <family val="2"/>
      </rPr>
      <t>6)</t>
    </r>
  </si>
  <si>
    <t xml:space="preserve">   Ukraine</t>
  </si>
  <si>
    <r>
      <t>Central and Eastern Europe</t>
    </r>
    <r>
      <rPr>
        <vertAlign val="superscript"/>
        <sz val="12"/>
        <rFont val="Arial"/>
        <family val="2"/>
      </rPr>
      <t>7)</t>
    </r>
  </si>
  <si>
    <t xml:space="preserve">Asia-Pacific </t>
  </si>
  <si>
    <r>
      <t>Australia</t>
    </r>
    <r>
      <rPr>
        <vertAlign val="superscript"/>
        <sz val="12"/>
        <rFont val="Arial"/>
        <family val="2"/>
      </rPr>
      <t>8)</t>
    </r>
  </si>
  <si>
    <r>
      <t xml:space="preserve">Allianz Worldwide Partners </t>
    </r>
    <r>
      <rPr>
        <b/>
        <vertAlign val="superscript"/>
        <sz val="12"/>
        <rFont val="Arial"/>
        <family val="2"/>
      </rPr>
      <t>9)</t>
    </r>
  </si>
  <si>
    <r>
      <t>Consolidation</t>
    </r>
    <r>
      <rPr>
        <b/>
        <vertAlign val="superscript"/>
        <sz val="12"/>
        <rFont val="Arial"/>
        <family val="2"/>
      </rPr>
      <t>10)</t>
    </r>
  </si>
  <si>
    <t>1) This reflects gross premiums written on an internal basis, adjusted for foreign currency translation and (de-)consolidation effects.</t>
  </si>
  <si>
    <t xml:space="preserve">2) Effective 1 July 2014, the Allianz Group acquired parts of the insurance business of UnipolSai Assicurazioni S.p.A., Bologna. </t>
  </si>
  <si>
    <t>3) Contains € 1 mn and € 2 mn operating profit for 2015 and 2014, respectively, from a management holding located in Luxembourg.</t>
  </si>
  <si>
    <t xml:space="preserve">4) Effective 1January 2015, Fireman’s Fund Insurance Company was integrated into AGCS Group. Previous period figures were not adjusted. </t>
  </si>
  <si>
    <t xml:space="preserve">    The sale of the renewal rights for the personal insurance business is effective 1 April 2015. 2Q 2015 figures include the net gain on the sale of the personal insurance business to ACE Limited of € 0.2 bn. </t>
  </si>
  <si>
    <t>5) The results from the run-off portfolio included in San Francisco Reinsurance Company Corp., a former subsidiary of Fireman’s Fund Insurance Company, have been reported within Reinsurance PC since 1 January 2015.</t>
  </si>
  <si>
    <t xml:space="preserve">6) Previous period figures for United States were not adjusted and include the prior year business of Fireman’s Fund Insurance Company.
</t>
  </si>
  <si>
    <t>7) Contains income and expense items from a management holding and consolidations between countries in this region.</t>
  </si>
  <si>
    <t>8) Effective 1 January 2015, the Allianz Group acquired the Property-Casualty insurance business of the Territory Insurance Office (TIO Business), Darwin.</t>
  </si>
  <si>
    <t>9) The reportable segment Allianz Worldwide Partners includes the Global Assistance business as well as the business of Allianz Worldwide Care and the reinsurance business of Allianz Global Automotive in addition</t>
  </si>
  <si>
    <t xml:space="preserve">    to income and expenses from a management holding. At year-end 2014, our French International Health business was reclassified from Life/Health to the Property-Casualty business segment. </t>
  </si>
  <si>
    <t>10) Represents elimination of transactions between Allianz Group companies in different geographic regions.</t>
  </si>
  <si>
    <r>
      <t>Global Insurance Lines &amp; Anglo Markets</t>
    </r>
    <r>
      <rPr>
        <b/>
        <vertAlign val="superscript"/>
        <sz val="12"/>
        <rFont val="Arial"/>
        <family val="2"/>
      </rPr>
      <t>7)</t>
    </r>
  </si>
  <si>
    <t>-</t>
  </si>
  <si>
    <r>
      <t>Central and Eastern Europe</t>
    </r>
    <r>
      <rPr>
        <vertAlign val="superscript"/>
        <sz val="12"/>
        <rFont val="Arial"/>
        <family val="2"/>
      </rPr>
      <t>8)</t>
    </r>
  </si>
  <si>
    <r>
      <t>Australia</t>
    </r>
    <r>
      <rPr>
        <vertAlign val="superscript"/>
        <sz val="12"/>
        <rFont val="Arial"/>
        <family val="2"/>
      </rPr>
      <t>9)</t>
    </r>
  </si>
  <si>
    <r>
      <t>Allianz Worldwide Partners</t>
    </r>
    <r>
      <rPr>
        <b/>
        <vertAlign val="superscript"/>
        <sz val="12"/>
        <rFont val="Arial"/>
        <family val="2"/>
      </rPr>
      <t>10</t>
    </r>
    <r>
      <rPr>
        <vertAlign val="superscript"/>
        <sz val="12"/>
        <rFont val="Arial"/>
        <family val="2"/>
      </rPr>
      <t>)</t>
    </r>
  </si>
  <si>
    <r>
      <t>Consolidation</t>
    </r>
    <r>
      <rPr>
        <b/>
        <vertAlign val="superscript"/>
        <sz val="12"/>
        <rFont val="Arial"/>
        <family val="2"/>
      </rPr>
      <t>11)</t>
    </r>
  </si>
  <si>
    <t>3) Contains € 3 mn and € 4 mn operating profit for 2015 and 2014, respectively, from a management holding located in Luxembourg.</t>
  </si>
  <si>
    <t xml:space="preserve">    The sale of the renewal rights for the personal insurance business is effective 1 April 2015. 6M 2015 figures include the net gain on the sale of the personal insurance business to ACE Limited of € 0.2 bn.</t>
  </si>
  <si>
    <t>7) Contains € 2 MN and € 0 MN operating loss for 2015 and 2014, respectively, from AGF UK.</t>
  </si>
  <si>
    <t>8) Contains income and expense items from a management holding and consolidations between countries in this region.</t>
  </si>
  <si>
    <t>9) Effective 1 January 2015, the Allianz Group acquired the Property-Casualty insurance business of the Territory Insurance Office (TIO Business), Darwin.</t>
  </si>
  <si>
    <t>10) The reportable segment Allianz Worldwide Partners includes the Global Assistance business as well as the business of Allianz Worldwide Care and the reinsurance business of Allianz Global Automotive in addition</t>
  </si>
  <si>
    <t xml:space="preserve">      to income and expenses from a management holding. At year-end 2014, our French International Health business was reclassified from Life/Health to the Property-Casualty business segment. </t>
  </si>
  <si>
    <t>11) Represents elimination of transactions between Allianz Group companies in different geographic regions.</t>
  </si>
  <si>
    <r>
      <t>Asia-Pacific</t>
    </r>
    <r>
      <rPr>
        <vertAlign val="superscript"/>
        <sz val="12"/>
        <rFont val="Arial"/>
        <family val="2"/>
      </rPr>
      <t xml:space="preserve"> 5)</t>
    </r>
  </si>
  <si>
    <t>5) Contains income and expense items from management holdings, an associated entity in Asia-Pacific and consolidations between countries in these regions.</t>
  </si>
  <si>
    <t>Reporting by segments and quarters</t>
  </si>
  <si>
    <t>Operating Profit Reconciliation by segments and quarters</t>
  </si>
  <si>
    <t>Key Performance Indicators (KPI)</t>
  </si>
  <si>
    <t>(incl. previous year comparison)</t>
  </si>
  <si>
    <t>2Q 2015</t>
  </si>
  <si>
    <t>6M 2015</t>
  </si>
  <si>
    <t>Operations by geographic regions</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</si>
</sst>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dd/m/yyyy"/>
    <numFmt numFmtId="175" formatCode="0.0%"/>
    <numFmt numFmtId="176" formatCode="_-&quot;L.&quot;\ * #,##0_-;\-&quot;L.&quot;\ * #,##0_-;_-&quot;L.&quot;\ * &quot;-&quot;_-;_-@_-"/>
    <numFmt numFmtId="177" formatCode="_-&quot;L.&quot;\ * #,##0.00_-;\-&quot;L.&quot;\ * #,##0.00_-;_-&quot;L.&quot;\ * &quot;-&quot;??_-;_-@_-"/>
    <numFmt numFmtId="178" formatCode="#,###,##0;\ \(#,###,##0\);\—"/>
    <numFmt numFmtId="179" formatCode="0.0"/>
    <numFmt numFmtId="180" formatCode="##0;\(##0\);\—"/>
    <numFmt numFmtId="181" formatCode="##0.0;\(##0.0\);\—"/>
    <numFmt numFmtId="182" formatCode="#,###,##0;\ \-#,###,##0;0"/>
    <numFmt numFmtId="183" formatCode="#,##0.0"/>
    <numFmt numFmtId="184" formatCode="#,##0.000"/>
    <numFmt numFmtId="185" formatCode="#,##0.0000"/>
    <numFmt numFmtId="186" formatCode="#,##0.00000"/>
    <numFmt numFmtId="187" formatCode="#,##0.000000"/>
    <numFmt numFmtId="188" formatCode="#,##0.0000000"/>
    <numFmt numFmtId="189" formatCode="0.0000"/>
    <numFmt numFmtId="190" formatCode="0.000"/>
    <numFmt numFmtId="191" formatCode="#,##0.00000000"/>
    <numFmt numFmtId="192" formatCode="#,###,##0.0;\ \(#,###,##0.0\);\—"/>
  </numFmts>
  <fonts count="87">
    <font>
      <sz val="10"/>
      <name val="Arial"/>
      <family val="0"/>
    </font>
    <font>
      <sz val="10"/>
      <color indexed="8"/>
      <name val="Arial"/>
      <family val="2"/>
    </font>
    <font>
      <u val="single"/>
      <sz val="10"/>
      <color indexed="12"/>
      <name val="Arial"/>
      <family val="2"/>
    </font>
    <font>
      <b/>
      <sz val="10"/>
      <color indexed="8"/>
      <name val="Arial"/>
      <family val="2"/>
    </font>
    <font>
      <b/>
      <i/>
      <sz val="12"/>
      <color indexed="8"/>
      <name val="Arial"/>
      <family val="2"/>
    </font>
    <font>
      <sz val="12"/>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color indexed="12"/>
      <name val="Arial"/>
      <family val="2"/>
    </font>
    <font>
      <b/>
      <sz val="8"/>
      <color indexed="8"/>
      <name val="Arial"/>
      <family val="2"/>
    </font>
    <font>
      <b/>
      <sz val="11"/>
      <color indexed="12"/>
      <name val="Arial"/>
      <family val="2"/>
    </font>
    <font>
      <sz val="11"/>
      <color indexed="12"/>
      <name val="Arial"/>
      <family val="2"/>
    </font>
    <font>
      <vertAlign val="superscript"/>
      <sz val="8"/>
      <name val="Arial"/>
      <family val="2"/>
    </font>
    <font>
      <b/>
      <sz val="11"/>
      <color indexed="18"/>
      <name val="Arial"/>
      <family val="2"/>
    </font>
    <font>
      <b/>
      <sz val="10"/>
      <color indexed="10"/>
      <name val="Arial"/>
      <family val="2"/>
    </font>
    <font>
      <b/>
      <sz val="8"/>
      <color indexed="10"/>
      <name val="Arial"/>
      <family val="2"/>
    </font>
    <font>
      <sz val="10"/>
      <color indexed="10"/>
      <name val="Arial"/>
      <family val="2"/>
    </font>
    <font>
      <sz val="10"/>
      <name val="MS Sans Serif"/>
      <family val="2"/>
    </font>
    <font>
      <sz val="12"/>
      <name val="SWISS"/>
      <family val="0"/>
    </font>
    <font>
      <sz val="10"/>
      <name val="Courier"/>
      <family val="3"/>
    </font>
    <font>
      <b/>
      <sz val="10"/>
      <color indexed="9"/>
      <name val="Arial"/>
      <family val="2"/>
    </font>
    <font>
      <b/>
      <vertAlign val="superscript"/>
      <sz val="8"/>
      <name val="Arial"/>
      <family val="2"/>
    </font>
    <font>
      <b/>
      <sz val="12"/>
      <name val="Arial"/>
      <family val="2"/>
    </font>
    <font>
      <b/>
      <sz val="10"/>
      <color indexed="45"/>
      <name val="Arial"/>
      <family val="2"/>
    </font>
    <font>
      <b/>
      <sz val="18"/>
      <color indexed="18"/>
      <name val="Arial"/>
      <family val="2"/>
    </font>
    <font>
      <b/>
      <sz val="10"/>
      <color indexed="18"/>
      <name val="Arial"/>
      <family val="2"/>
    </font>
    <font>
      <sz val="12"/>
      <name val="Arial"/>
      <family val="2"/>
    </font>
    <font>
      <b/>
      <sz val="12"/>
      <color indexed="18"/>
      <name val="Arial"/>
      <family val="2"/>
    </font>
    <font>
      <sz val="10"/>
      <color indexed="18"/>
      <name val="Arial"/>
      <family val="2"/>
    </font>
    <font>
      <u val="single"/>
      <sz val="10"/>
      <color indexed="8"/>
      <name val="Arial"/>
      <family val="2"/>
    </font>
    <font>
      <sz val="9"/>
      <name val="Arial"/>
      <family val="2"/>
    </font>
    <font>
      <b/>
      <sz val="9"/>
      <name val="Arial"/>
      <family val="2"/>
    </font>
    <font>
      <b/>
      <sz val="9"/>
      <color indexed="12"/>
      <name val="Arial"/>
      <family val="2"/>
    </font>
    <font>
      <b/>
      <sz val="9"/>
      <color indexed="18"/>
      <name val="Arial"/>
      <family val="2"/>
    </font>
    <font>
      <vertAlign val="superscript"/>
      <sz val="9"/>
      <name val="Arial"/>
      <family val="2"/>
    </font>
    <font>
      <sz val="9"/>
      <color indexed="12"/>
      <name val="Arial"/>
      <family val="2"/>
    </font>
    <font>
      <b/>
      <sz val="12"/>
      <color indexed="12"/>
      <name val="Arial"/>
      <family val="2"/>
    </font>
    <font>
      <sz val="12"/>
      <color indexed="18"/>
      <name val="Arial"/>
      <family val="2"/>
    </font>
    <font>
      <b/>
      <vertAlign val="superscript"/>
      <sz val="12"/>
      <name val="Arial"/>
      <family val="2"/>
    </font>
    <font>
      <vertAlign val="superscript"/>
      <sz val="10.2"/>
      <name val="Arial"/>
      <family val="2"/>
    </font>
    <font>
      <vertAlign val="superscript"/>
      <sz val="12"/>
      <name val="Arial"/>
      <family val="2"/>
    </font>
    <font>
      <b/>
      <sz val="1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9"/>
      <color rgb="FF0000FF"/>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rgb="FFFFC7CE"/>
        <bgColor indexed="64"/>
      </patternFill>
    </fill>
    <fill>
      <patternFill patternType="solid">
        <fgColor rgb="FFA5A5A5"/>
        <bgColor indexed="64"/>
      </patternFill>
    </fill>
    <fill>
      <patternFill patternType="solid">
        <fgColor indexed="6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48"/>
      </left>
      <right style="thin">
        <color indexed="48"/>
      </right>
      <top style="thin">
        <color indexed="48"/>
      </top>
      <bottom style="thin">
        <color indexed="48"/>
      </bottom>
    </border>
    <border>
      <left/>
      <right/>
      <top style="thin">
        <color indexed="48"/>
      </top>
      <bottom style="thin">
        <color indexed="4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top style="medium"/>
      <bottom style="medium"/>
    </border>
    <border>
      <left/>
      <right/>
      <top style="dotted"/>
      <bottom style="dotted"/>
    </border>
    <border>
      <left/>
      <right/>
      <top style="dotted"/>
      <bottom style="medium"/>
    </border>
    <border>
      <left/>
      <right/>
      <top/>
      <bottom style="dotted"/>
    </border>
    <border>
      <left/>
      <right/>
      <top style="dotted"/>
      <bottom/>
    </border>
    <border>
      <left/>
      <right/>
      <top/>
      <bottom style="dashed"/>
    </border>
    <border>
      <left/>
      <right/>
      <top style="medium"/>
      <bottom/>
    </border>
    <border>
      <left>
        <color indexed="63"/>
      </left>
      <right style="thin">
        <color theme="1" tint="0.24998000264167786"/>
      </right>
      <top style="medium"/>
      <bottom>
        <color indexed="63"/>
      </bottom>
    </border>
    <border>
      <left>
        <color indexed="63"/>
      </left>
      <right style="thin">
        <color theme="1" tint="0.24998000264167786"/>
      </right>
      <top>
        <color indexed="63"/>
      </top>
      <bottom>
        <color indexed="63"/>
      </bottom>
    </border>
    <border>
      <left>
        <color indexed="63"/>
      </left>
      <right style="thin">
        <color theme="1" tint="0.24998000264167786"/>
      </right>
      <top/>
      <bottom style="medium"/>
    </border>
    <border>
      <left>
        <color indexed="63"/>
      </left>
      <right>
        <color indexed="63"/>
      </right>
      <top style="dashed"/>
      <bottom style="medium"/>
    </border>
    <border>
      <left>
        <color indexed="63"/>
      </left>
      <right>
        <color indexed="63"/>
      </right>
      <top style="dashed"/>
      <bottom>
        <color indexed="63"/>
      </bottom>
    </border>
    <border>
      <left>
        <color indexed="63"/>
      </left>
      <right>
        <color indexed="63"/>
      </right>
      <top style="medium">
        <color indexed="62"/>
      </top>
      <bottom style="medium">
        <color indexed="62"/>
      </bottom>
    </border>
    <border>
      <left>
        <color indexed="63"/>
      </left>
      <right>
        <color indexed="63"/>
      </right>
      <top style="medium">
        <color indexed="62"/>
      </top>
      <bottom>
        <color indexed="63"/>
      </bottom>
    </border>
    <border>
      <left>
        <color indexed="63"/>
      </left>
      <right>
        <color indexed="63"/>
      </right>
      <top>
        <color indexed="63"/>
      </top>
      <bottom style="medium">
        <color indexed="62"/>
      </bottom>
    </border>
    <border>
      <left>
        <color indexed="63"/>
      </left>
      <right>
        <color indexed="63"/>
      </right>
      <top style="hair">
        <color indexed="55"/>
      </top>
      <bottom style="thin">
        <color indexed="55"/>
      </bottom>
    </border>
    <border>
      <left>
        <color indexed="63"/>
      </left>
      <right>
        <color indexed="63"/>
      </right>
      <top style="thin">
        <color indexed="55"/>
      </top>
      <bottom>
        <color indexed="63"/>
      </bottom>
    </border>
    <border>
      <left>
        <color indexed="63"/>
      </left>
      <right>
        <color indexed="63"/>
      </right>
      <top style="medium">
        <color indexed="55"/>
      </top>
      <bottom style="medium">
        <color indexed="18"/>
      </bottom>
    </border>
    <border>
      <left>
        <color indexed="63"/>
      </left>
      <right>
        <color indexed="63"/>
      </right>
      <top>
        <color indexed="63"/>
      </top>
      <bottom style="hair">
        <color indexed="55"/>
      </bottom>
    </border>
    <border>
      <left>
        <color indexed="63"/>
      </left>
      <right>
        <color indexed="63"/>
      </right>
      <top style="medium">
        <color indexed="55"/>
      </top>
      <bottom style="medium">
        <color indexed="62"/>
      </bottom>
    </border>
  </borders>
  <cellStyleXfs count="1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6" borderId="2" applyNumberFormat="0" applyAlignment="0" applyProtection="0"/>
    <xf numFmtId="0" fontId="72" fillId="0" borderId="0" applyNumberFormat="0" applyFill="0" applyBorder="0" applyAlignment="0" applyProtection="0"/>
    <xf numFmtId="41" fontId="0" fillId="0" borderId="0" applyFont="0" applyFill="0" applyBorder="0" applyAlignment="0" applyProtection="0"/>
    <xf numFmtId="0" fontId="73" fillId="27"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76"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172" fontId="29" fillId="0" borderId="0" applyFont="0" applyFill="0" applyBorder="0" applyAlignment="0" applyProtection="0"/>
    <xf numFmtId="173" fontId="29" fillId="0" borderId="0" applyFont="0" applyFill="0" applyBorder="0" applyAlignment="0" applyProtection="0"/>
    <xf numFmtId="0" fontId="77" fillId="29" borderId="0" applyNumberFormat="0" applyBorder="0" applyAlignment="0" applyProtection="0"/>
    <xf numFmtId="0" fontId="0" fillId="0" borderId="0">
      <alignment/>
      <protection/>
    </xf>
    <xf numFmtId="0" fontId="0" fillId="0" borderId="0">
      <alignment/>
      <protection/>
    </xf>
    <xf numFmtId="0" fontId="68" fillId="0" borderId="0">
      <alignment/>
      <protection/>
    </xf>
    <xf numFmtId="0" fontId="30" fillId="30" borderId="0">
      <alignment/>
      <protection/>
    </xf>
    <xf numFmtId="0" fontId="0" fillId="31" borderId="4" applyNumberFormat="0" applyFont="0" applyAlignment="0" applyProtection="0"/>
    <xf numFmtId="9" fontId="0" fillId="0" borderId="0" applyFont="0" applyFill="0" applyBorder="0" applyAlignment="0" applyProtection="0"/>
    <xf numFmtId="4" fontId="3" fillId="32" borderId="5" applyNumberFormat="0" applyProtection="0">
      <alignment vertical="center"/>
    </xf>
    <xf numFmtId="4" fontId="5" fillId="0" borderId="5" applyNumberFormat="0" applyProtection="0">
      <alignment vertical="center"/>
    </xf>
    <xf numFmtId="4" fontId="4" fillId="32" borderId="5" applyNumberFormat="0" applyProtection="0">
      <alignment vertical="center"/>
    </xf>
    <xf numFmtId="4" fontId="5" fillId="32" borderId="5" applyNumberFormat="0" applyProtection="0">
      <alignment horizontal="left" vertical="center" indent="1"/>
    </xf>
    <xf numFmtId="4" fontId="6" fillId="0" borderId="5" applyNumberFormat="0" applyProtection="0">
      <alignment horizontal="left" vertical="center" wrapText="1" indent="1"/>
    </xf>
    <xf numFmtId="0" fontId="3" fillId="32" borderId="5" applyNumberFormat="0" applyProtection="0">
      <alignment horizontal="left" vertical="top" indent="1"/>
    </xf>
    <xf numFmtId="0" fontId="0" fillId="0" borderId="0">
      <alignment/>
      <protection/>
    </xf>
    <xf numFmtId="4" fontId="1" fillId="0" borderId="0" applyNumberFormat="0" applyProtection="0">
      <alignment horizontal="left" vertical="center" indent="1"/>
    </xf>
    <xf numFmtId="4" fontId="1" fillId="0" borderId="0" applyNumberFormat="0" applyProtection="0">
      <alignment horizontal="left" vertical="center" indent="1"/>
    </xf>
    <xf numFmtId="4" fontId="3" fillId="0" borderId="0" applyNumberFormat="0" applyProtection="0">
      <alignment horizontal="left" vertical="center" wrapText="1" indent="1"/>
    </xf>
    <xf numFmtId="4" fontId="5" fillId="33" borderId="5" applyNumberFormat="0" applyProtection="0">
      <alignment horizontal="right" vertical="center"/>
    </xf>
    <xf numFmtId="4" fontId="5" fillId="34" borderId="5" applyNumberFormat="0" applyProtection="0">
      <alignment horizontal="right" vertical="center"/>
    </xf>
    <xf numFmtId="4" fontId="5" fillId="35" borderId="5" applyNumberFormat="0" applyProtection="0">
      <alignment horizontal="right" vertical="center"/>
    </xf>
    <xf numFmtId="4" fontId="5" fillId="36" borderId="5" applyNumberFormat="0" applyProtection="0">
      <alignment horizontal="right" vertical="center"/>
    </xf>
    <xf numFmtId="4" fontId="5" fillId="37" borderId="5" applyNumberFormat="0" applyProtection="0">
      <alignment horizontal="right" vertical="center"/>
    </xf>
    <xf numFmtId="4" fontId="5" fillId="38" borderId="5" applyNumberFormat="0" applyProtection="0">
      <alignment horizontal="right" vertical="center"/>
    </xf>
    <xf numFmtId="4" fontId="5" fillId="39" borderId="5" applyNumberFormat="0" applyProtection="0">
      <alignment horizontal="right" vertical="center"/>
    </xf>
    <xf numFmtId="4" fontId="5" fillId="40" borderId="5" applyNumberFormat="0" applyProtection="0">
      <alignment horizontal="right" vertical="center"/>
    </xf>
    <xf numFmtId="4" fontId="5" fillId="41" borderId="5" applyNumberFormat="0" applyProtection="0">
      <alignment horizontal="right" vertical="center"/>
    </xf>
    <xf numFmtId="4" fontId="3" fillId="0" borderId="0" applyNumberFormat="0" applyProtection="0">
      <alignment horizontal="left" vertical="center" indent="1"/>
    </xf>
    <xf numFmtId="4" fontId="6" fillId="0" borderId="0" applyNumberFormat="0" applyProtection="0">
      <alignment horizontal="left" vertical="center" indent="1"/>
    </xf>
    <xf numFmtId="4" fontId="6" fillId="0" borderId="0" applyNumberFormat="0" applyProtection="0">
      <alignment horizontal="left" vertical="center" indent="1"/>
    </xf>
    <xf numFmtId="4" fontId="6" fillId="42" borderId="0" applyNumberFormat="0" applyProtection="0">
      <alignment horizontal="left" vertical="center" indent="1"/>
    </xf>
    <xf numFmtId="4" fontId="1" fillId="0" borderId="5" applyNumberFormat="0" applyProtection="0">
      <alignment horizontal="right" vertical="center"/>
    </xf>
    <xf numFmtId="4" fontId="1" fillId="0" borderId="5" applyNumberFormat="0" applyProtection="0">
      <alignment horizontal="right" vertical="center"/>
    </xf>
    <xf numFmtId="4" fontId="7" fillId="0" borderId="0" applyNumberFormat="0" applyProtection="0">
      <alignment horizontal="left" vertical="center" indent="1"/>
    </xf>
    <xf numFmtId="4" fontId="7" fillId="0" borderId="0" applyNumberFormat="0" applyProtection="0">
      <alignment horizontal="left" vertical="center" wrapText="1" indent="1"/>
    </xf>
    <xf numFmtId="4" fontId="7" fillId="0" borderId="0" applyNumberFormat="0" applyProtection="0">
      <alignment horizontal="left" vertical="center" indent="1"/>
    </xf>
    <xf numFmtId="0" fontId="0" fillId="42" borderId="5" applyNumberFormat="0" applyProtection="0">
      <alignment horizontal="left" vertical="center" indent="1"/>
    </xf>
    <xf numFmtId="0" fontId="11" fillId="0" borderId="5">
      <alignment/>
      <protection/>
    </xf>
    <xf numFmtId="0" fontId="0" fillId="42" borderId="5" applyNumberFormat="0" applyProtection="0">
      <alignment horizontal="left" vertical="top" indent="1"/>
    </xf>
    <xf numFmtId="0" fontId="11" fillId="0" borderId="5">
      <alignment/>
      <protection/>
    </xf>
    <xf numFmtId="0" fontId="0" fillId="43" borderId="5" applyNumberFormat="0" applyProtection="0">
      <alignment horizontal="left" vertical="center" indent="1"/>
    </xf>
    <xf numFmtId="0" fontId="11" fillId="0" borderId="5">
      <alignment/>
      <protection/>
    </xf>
    <xf numFmtId="0" fontId="0" fillId="43" borderId="5" applyNumberFormat="0" applyProtection="0">
      <alignment horizontal="left" vertical="top" indent="1"/>
    </xf>
    <xf numFmtId="0" fontId="11" fillId="0" borderId="5">
      <alignment/>
      <protection/>
    </xf>
    <xf numFmtId="0" fontId="0" fillId="44" borderId="5" applyNumberFormat="0" applyProtection="0">
      <alignment horizontal="left" vertical="center" indent="1"/>
    </xf>
    <xf numFmtId="0" fontId="11" fillId="0" borderId="5">
      <alignment/>
      <protection/>
    </xf>
    <xf numFmtId="0" fontId="0" fillId="44" borderId="5" applyNumberFormat="0" applyProtection="0">
      <alignment horizontal="left" vertical="top" indent="1"/>
    </xf>
    <xf numFmtId="0" fontId="11" fillId="0" borderId="5">
      <alignment/>
      <protection/>
    </xf>
    <xf numFmtId="0" fontId="0" fillId="45" borderId="5" applyNumberFormat="0" applyProtection="0">
      <alignment horizontal="left" vertical="center" indent="1"/>
    </xf>
    <xf numFmtId="0" fontId="11" fillId="0" borderId="5">
      <alignment/>
      <protection/>
    </xf>
    <xf numFmtId="0" fontId="0" fillId="45" borderId="5" applyNumberFormat="0" applyProtection="0">
      <alignment horizontal="left" vertical="top" indent="1"/>
    </xf>
    <xf numFmtId="0" fontId="11" fillId="0" borderId="5">
      <alignment/>
      <protection/>
    </xf>
    <xf numFmtId="0" fontId="0" fillId="0" borderId="0">
      <alignment/>
      <protection/>
    </xf>
    <xf numFmtId="4" fontId="5" fillId="45" borderId="5" applyNumberFormat="0" applyProtection="0">
      <alignment vertical="center"/>
    </xf>
    <xf numFmtId="4" fontId="8" fillId="45" borderId="5" applyNumberFormat="0" applyProtection="0">
      <alignment vertical="center"/>
    </xf>
    <xf numFmtId="4" fontId="6" fillId="44" borderId="6" applyNumberFormat="0" applyProtection="0">
      <alignment horizontal="left" vertical="center" indent="1"/>
    </xf>
    <xf numFmtId="4" fontId="6" fillId="0" borderId="5" applyNumberFormat="0" applyProtection="0">
      <alignment horizontal="left" vertical="center" indent="1"/>
    </xf>
    <xf numFmtId="0" fontId="1" fillId="46" borderId="5" applyNumberFormat="0" applyProtection="0">
      <alignment horizontal="left" vertical="top" indent="1"/>
    </xf>
    <xf numFmtId="0" fontId="0" fillId="0" borderId="0">
      <alignment/>
      <protection/>
    </xf>
    <xf numFmtId="4" fontId="1" fillId="0" borderId="5" applyNumberFormat="0" applyProtection="0">
      <alignment horizontal="right" vertical="center"/>
    </xf>
    <xf numFmtId="4" fontId="1" fillId="0" borderId="5" applyNumberFormat="0" applyProtection="0">
      <alignment horizontal="right" vertical="center"/>
    </xf>
    <xf numFmtId="4" fontId="8" fillId="45" borderId="5" applyNumberFormat="0" applyProtection="0">
      <alignment horizontal="right" vertical="center"/>
    </xf>
    <xf numFmtId="4" fontId="3" fillId="0" borderId="5" applyNumberFormat="0" applyProtection="0">
      <alignment horizontal="right" vertical="center"/>
    </xf>
    <xf numFmtId="4" fontId="3" fillId="0" borderId="5" applyNumberFormat="0" applyProtection="0">
      <alignment horizontal="left" vertical="center" wrapText="1" indent="1"/>
    </xf>
    <xf numFmtId="0" fontId="3" fillId="0" borderId="5" applyNumberFormat="0" applyProtection="0">
      <alignment horizontal="left" vertical="top" wrapText="1" indent="1"/>
    </xf>
    <xf numFmtId="0" fontId="0" fillId="0" borderId="0">
      <alignment/>
      <protection/>
    </xf>
    <xf numFmtId="4" fontId="9" fillId="0" borderId="0" applyNumberFormat="0" applyProtection="0">
      <alignment horizontal="left" vertical="center" wrapText="1" indent="1"/>
    </xf>
    <xf numFmtId="4" fontId="53" fillId="0" borderId="0" applyNumberFormat="0" applyProtection="0">
      <alignment horizontal="left" vertical="center"/>
    </xf>
    <xf numFmtId="4" fontId="10" fillId="45" borderId="5" applyNumberFormat="0" applyProtection="0">
      <alignment horizontal="right" vertical="center"/>
    </xf>
    <xf numFmtId="4" fontId="10" fillId="0" borderId="5" applyNumberFormat="0" applyProtection="0">
      <alignment horizontal="right" vertical="center"/>
    </xf>
    <xf numFmtId="0" fontId="78" fillId="47" borderId="0" applyNumberFormat="0" applyBorder="0" applyAlignment="0" applyProtection="0"/>
    <xf numFmtId="0" fontId="0" fillId="0" borderId="0">
      <alignment/>
      <protection/>
    </xf>
    <xf numFmtId="0" fontId="79" fillId="0" borderId="0" applyNumberFormat="0" applyFill="0" applyBorder="0" applyAlignment="0" applyProtection="0"/>
    <xf numFmtId="0" fontId="80" fillId="0" borderId="7" applyNumberFormat="0" applyFill="0" applyAlignment="0" applyProtection="0"/>
    <xf numFmtId="0" fontId="81" fillId="0" borderId="8" applyNumberFormat="0" applyFill="0" applyAlignment="0" applyProtection="0"/>
    <xf numFmtId="0" fontId="82" fillId="0" borderId="9" applyNumberFormat="0" applyFill="0" applyAlignment="0" applyProtection="0"/>
    <xf numFmtId="0" fontId="82" fillId="0" borderId="0" applyNumberFormat="0" applyFill="0" applyBorder="0" applyAlignment="0" applyProtection="0"/>
    <xf numFmtId="0" fontId="31" fillId="0" borderId="0">
      <alignment/>
      <protection/>
    </xf>
    <xf numFmtId="176" fontId="29" fillId="0" borderId="0" applyFont="0" applyFill="0" applyBorder="0" applyAlignment="0" applyProtection="0"/>
    <xf numFmtId="177" fontId="29" fillId="0" borderId="0" applyFont="0" applyFill="0" applyBorder="0" applyAlignment="0" applyProtection="0"/>
    <xf numFmtId="0" fontId="83"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85" fillId="48" borderId="11" applyNumberFormat="0" applyAlignment="0" applyProtection="0"/>
  </cellStyleXfs>
  <cellXfs count="510">
    <xf numFmtId="0" fontId="0" fillId="0" borderId="0" xfId="0" applyAlignment="1">
      <alignment/>
    </xf>
    <xf numFmtId="0" fontId="0" fillId="0" borderId="0" xfId="0" applyBorder="1" applyAlignment="1" quotePrefix="1">
      <alignment/>
    </xf>
    <xf numFmtId="0" fontId="12" fillId="0" borderId="0" xfId="0" applyFont="1" applyBorder="1" applyAlignment="1">
      <alignment horizontal="center"/>
    </xf>
    <xf numFmtId="0" fontId="0" fillId="0" borderId="0" xfId="0" applyBorder="1" applyAlignment="1">
      <alignment/>
    </xf>
    <xf numFmtId="0" fontId="0" fillId="0" borderId="0" xfId="0" applyBorder="1" applyAlignment="1">
      <alignment vertical="center"/>
    </xf>
    <xf numFmtId="0" fontId="0" fillId="0" borderId="0" xfId="0" applyFill="1" applyAlignment="1">
      <alignment/>
    </xf>
    <xf numFmtId="0" fontId="11" fillId="0" borderId="0" xfId="0" applyFont="1" applyFill="1" applyAlignment="1">
      <alignment/>
    </xf>
    <xf numFmtId="0" fontId="0" fillId="0" borderId="0" xfId="0" applyFill="1" applyBorder="1" applyAlignment="1">
      <alignment/>
    </xf>
    <xf numFmtId="0" fontId="14" fillId="0" borderId="0" xfId="0" applyFont="1" applyFill="1" applyBorder="1" applyAlignment="1">
      <alignment/>
    </xf>
    <xf numFmtId="0" fontId="15" fillId="0" borderId="0" xfId="0" applyFont="1" applyFill="1" applyAlignment="1">
      <alignment/>
    </xf>
    <xf numFmtId="0" fontId="14" fillId="0" borderId="0" xfId="0" applyFont="1" applyFill="1" applyAlignment="1">
      <alignment/>
    </xf>
    <xf numFmtId="0" fontId="15" fillId="0" borderId="0" xfId="0" applyFont="1" applyFill="1" applyBorder="1" applyAlignment="1">
      <alignment vertical="top"/>
    </xf>
    <xf numFmtId="0" fontId="14" fillId="0" borderId="0" xfId="0" applyFont="1" applyFill="1" applyBorder="1" applyAlignment="1">
      <alignment vertical="top"/>
    </xf>
    <xf numFmtId="0" fontId="11" fillId="0" borderId="0" xfId="0" applyFont="1" applyBorder="1" applyAlignment="1">
      <alignment/>
    </xf>
    <xf numFmtId="0" fontId="15" fillId="0" borderId="0" xfId="0" applyFont="1" applyFill="1" applyBorder="1" applyAlignment="1">
      <alignment/>
    </xf>
    <xf numFmtId="0" fontId="11" fillId="0" borderId="12" xfId="0" applyFont="1" applyBorder="1" applyAlignment="1">
      <alignment horizontal="right" vertical="center"/>
    </xf>
    <xf numFmtId="0" fontId="18" fillId="0" borderId="0" xfId="0" applyFont="1" applyAlignment="1">
      <alignment vertical="center"/>
    </xf>
    <xf numFmtId="0" fontId="18" fillId="0" borderId="0" xfId="0" applyFont="1" applyBorder="1" applyAlignment="1">
      <alignment vertical="center"/>
    </xf>
    <xf numFmtId="0" fontId="13" fillId="0" borderId="12" xfId="0" applyFont="1" applyBorder="1" applyAlignment="1">
      <alignment horizontal="right" vertical="center"/>
    </xf>
    <xf numFmtId="0" fontId="22" fillId="0" borderId="0" xfId="0" applyFont="1" applyFill="1" applyAlignment="1">
      <alignment/>
    </xf>
    <xf numFmtId="0" fontId="13" fillId="0" borderId="0" xfId="0" applyFont="1" applyBorder="1" applyAlignment="1" quotePrefix="1">
      <alignment/>
    </xf>
    <xf numFmtId="0" fontId="22" fillId="0" borderId="0" xfId="0" applyFont="1" applyFill="1" applyBorder="1" applyAlignment="1">
      <alignment/>
    </xf>
    <xf numFmtId="0" fontId="22" fillId="0" borderId="0" xfId="0" applyFont="1" applyFill="1" applyBorder="1" applyAlignment="1">
      <alignment vertical="top"/>
    </xf>
    <xf numFmtId="14" fontId="13" fillId="0" borderId="12" xfId="113" applyNumberFormat="1" applyFont="1" applyFill="1" applyBorder="1" applyAlignment="1">
      <alignment horizontal="right" vertical="center" wrapText="1"/>
    </xf>
    <xf numFmtId="0" fontId="18" fillId="0" borderId="0" xfId="0" applyFont="1" applyBorder="1" applyAlignment="1">
      <alignment vertical="center"/>
    </xf>
    <xf numFmtId="0" fontId="18" fillId="0" borderId="0" xfId="0" applyFont="1" applyAlignment="1">
      <alignment vertical="center"/>
    </xf>
    <xf numFmtId="0" fontId="20" fillId="0" borderId="0" xfId="0" applyFont="1" applyBorder="1" applyAlignment="1">
      <alignment horizontal="center"/>
    </xf>
    <xf numFmtId="0" fontId="18" fillId="0" borderId="0" xfId="0" applyFont="1" applyBorder="1" applyAlignment="1">
      <alignment/>
    </xf>
    <xf numFmtId="0" fontId="7" fillId="0" borderId="0" xfId="0" applyFont="1" applyBorder="1" applyAlignment="1">
      <alignment vertical="center"/>
    </xf>
    <xf numFmtId="3" fontId="17" fillId="0" borderId="13" xfId="109" applyNumberFormat="1" applyFont="1" applyBorder="1" applyAlignment="1" quotePrefix="1">
      <alignment horizontal="right" vertical="center"/>
    </xf>
    <xf numFmtId="3" fontId="17" fillId="0" borderId="13" xfId="109" applyNumberFormat="1" applyFont="1" applyFill="1" applyBorder="1" applyAlignment="1" quotePrefix="1">
      <alignment horizontal="right" vertical="center"/>
    </xf>
    <xf numFmtId="0" fontId="21" fillId="0" borderId="13" xfId="0" applyFont="1" applyBorder="1" applyAlignment="1">
      <alignment vertical="center"/>
    </xf>
    <xf numFmtId="0" fontId="7" fillId="0" borderId="0" xfId="0" applyFont="1" applyBorder="1" applyAlignment="1">
      <alignment vertical="center"/>
    </xf>
    <xf numFmtId="0" fontId="20" fillId="0" borderId="0" xfId="0" applyFont="1" applyBorder="1" applyAlignment="1">
      <alignment horizontal="center"/>
    </xf>
    <xf numFmtId="0" fontId="3" fillId="0" borderId="12" xfId="65" applyNumberFormat="1" applyFont="1" applyBorder="1" applyAlignment="1">
      <alignment vertical="center"/>
    </xf>
    <xf numFmtId="3" fontId="17" fillId="0" borderId="14" xfId="109" applyNumberFormat="1" applyFont="1" applyBorder="1" applyAlignment="1" quotePrefix="1">
      <alignment horizontal="right" vertical="center"/>
    </xf>
    <xf numFmtId="3" fontId="17" fillId="0" borderId="15" xfId="109" applyNumberFormat="1" applyFont="1" applyBorder="1" applyAlignment="1" quotePrefix="1">
      <alignment horizontal="right" vertical="center"/>
    </xf>
    <xf numFmtId="0" fontId="11" fillId="0" borderId="0" xfId="0" applyFont="1" applyBorder="1" applyAlignment="1">
      <alignment vertical="center"/>
    </xf>
    <xf numFmtId="0" fontId="13" fillId="0" borderId="0" xfId="0" applyFont="1" applyBorder="1" applyAlignment="1">
      <alignment/>
    </xf>
    <xf numFmtId="0" fontId="17" fillId="0" borderId="0" xfId="0" applyFont="1" applyBorder="1" applyAlignment="1" quotePrefix="1">
      <alignment/>
    </xf>
    <xf numFmtId="0" fontId="11" fillId="0" borderId="0" xfId="0" applyFont="1" applyFill="1" applyAlignment="1">
      <alignment vertical="center"/>
    </xf>
    <xf numFmtId="0" fontId="0" fillId="0" borderId="0" xfId="0" applyFill="1" applyAlignment="1">
      <alignment vertical="center"/>
    </xf>
    <xf numFmtId="0" fontId="19" fillId="0" borderId="0" xfId="0" applyFont="1" applyFill="1" applyAlignment="1">
      <alignment vertical="center"/>
    </xf>
    <xf numFmtId="3" fontId="19" fillId="0" borderId="0" xfId="0" applyNumberFormat="1" applyFont="1" applyFill="1" applyAlignment="1">
      <alignment horizontal="right" vertical="center"/>
    </xf>
    <xf numFmtId="3" fontId="17" fillId="0" borderId="0" xfId="0" applyNumberFormat="1" applyFont="1" applyFill="1" applyAlignment="1">
      <alignment horizontal="right" vertical="center"/>
    </xf>
    <xf numFmtId="0" fontId="18" fillId="0" borderId="0" xfId="0" applyFont="1" applyFill="1" applyAlignment="1">
      <alignment vertical="center"/>
    </xf>
    <xf numFmtId="0" fontId="18" fillId="0" borderId="16" xfId="0" applyFont="1" applyFill="1" applyBorder="1" applyAlignment="1">
      <alignment vertical="center"/>
    </xf>
    <xf numFmtId="3" fontId="18" fillId="0" borderId="16" xfId="0" applyNumberFormat="1" applyFont="1" applyFill="1" applyBorder="1" applyAlignment="1">
      <alignment horizontal="right" vertical="center"/>
    </xf>
    <xf numFmtId="3" fontId="18" fillId="0" borderId="0" xfId="0" applyNumberFormat="1" applyFont="1" applyFill="1" applyAlignment="1">
      <alignment horizontal="right" vertical="center"/>
    </xf>
    <xf numFmtId="3" fontId="17" fillId="0" borderId="16" xfId="0" applyNumberFormat="1" applyFont="1" applyFill="1" applyBorder="1" applyAlignment="1">
      <alignment horizontal="right" vertical="center"/>
    </xf>
    <xf numFmtId="3" fontId="19" fillId="0" borderId="13" xfId="0" applyNumberFormat="1" applyFont="1" applyFill="1" applyBorder="1" applyAlignment="1">
      <alignment horizontal="right" vertical="center"/>
    </xf>
    <xf numFmtId="175" fontId="18" fillId="0" borderId="0" xfId="57" applyNumberFormat="1" applyFont="1" applyFill="1" applyAlignment="1">
      <alignment horizontal="right" vertical="center"/>
    </xf>
    <xf numFmtId="175" fontId="19" fillId="0" borderId="13" xfId="57" applyNumberFormat="1" applyFont="1" applyFill="1" applyBorder="1" applyAlignment="1">
      <alignment horizontal="right" vertical="center"/>
    </xf>
    <xf numFmtId="3" fontId="18" fillId="0" borderId="0" xfId="0" applyNumberFormat="1" applyFont="1" applyFill="1" applyAlignment="1">
      <alignment horizontal="right" vertical="center" wrapText="1"/>
    </xf>
    <xf numFmtId="3" fontId="19" fillId="0" borderId="0" xfId="0" applyNumberFormat="1" applyFont="1" applyFill="1" applyAlignment="1">
      <alignment horizontal="right" vertical="center" wrapText="1"/>
    </xf>
    <xf numFmtId="3" fontId="18" fillId="0" borderId="16" xfId="0" applyNumberFormat="1" applyFont="1" applyFill="1" applyBorder="1" applyAlignment="1">
      <alignment horizontal="right" vertical="center" wrapText="1"/>
    </xf>
    <xf numFmtId="3" fontId="18" fillId="0" borderId="16" xfId="0" applyNumberFormat="1" applyFont="1" applyFill="1" applyBorder="1" applyAlignment="1">
      <alignment vertical="center"/>
    </xf>
    <xf numFmtId="3" fontId="19" fillId="0" borderId="15" xfId="0" applyNumberFormat="1" applyFont="1" applyFill="1" applyBorder="1" applyAlignment="1">
      <alignment horizontal="right" vertical="center" wrapText="1"/>
    </xf>
    <xf numFmtId="3" fontId="19" fillId="0" borderId="12" xfId="0" applyNumberFormat="1" applyFont="1" applyFill="1" applyBorder="1" applyAlignment="1">
      <alignment horizontal="right" vertical="center" wrapText="1"/>
    </xf>
    <xf numFmtId="3" fontId="19" fillId="0" borderId="17" xfId="0" applyNumberFormat="1" applyFont="1" applyFill="1" applyBorder="1" applyAlignment="1">
      <alignment horizontal="right" vertical="center" wrapText="1"/>
    </xf>
    <xf numFmtId="3" fontId="19" fillId="0" borderId="13" xfId="0" applyNumberFormat="1" applyFont="1" applyFill="1" applyBorder="1" applyAlignment="1">
      <alignment horizontal="right" vertical="center" wrapText="1"/>
    </xf>
    <xf numFmtId="3" fontId="18" fillId="0" borderId="0" xfId="0" applyNumberFormat="1" applyFont="1" applyFill="1" applyBorder="1" applyAlignment="1">
      <alignment horizontal="right" vertical="center"/>
    </xf>
    <xf numFmtId="3" fontId="19" fillId="0" borderId="0" xfId="0" applyNumberFormat="1" applyFont="1" applyFill="1" applyAlignment="1">
      <alignment vertical="center"/>
    </xf>
    <xf numFmtId="3" fontId="17" fillId="0" borderId="13" xfId="0" applyNumberFormat="1" applyFont="1" applyFill="1" applyBorder="1" applyAlignment="1">
      <alignment horizontal="right" vertical="center"/>
    </xf>
    <xf numFmtId="3" fontId="19" fillId="0" borderId="13" xfId="0" applyNumberFormat="1" applyFont="1" applyFill="1" applyBorder="1" applyAlignment="1">
      <alignment vertical="center"/>
    </xf>
    <xf numFmtId="0" fontId="0" fillId="0" borderId="0" xfId="0" applyFill="1" applyBorder="1" applyAlignment="1">
      <alignment vertical="center"/>
    </xf>
    <xf numFmtId="0" fontId="18" fillId="0" borderId="0" xfId="0" applyFont="1" applyFill="1" applyBorder="1" applyAlignment="1">
      <alignment vertical="center"/>
    </xf>
    <xf numFmtId="0" fontId="0" fillId="0" borderId="0" xfId="0" applyFont="1" applyFill="1" applyBorder="1" applyAlignment="1">
      <alignment vertical="center"/>
    </xf>
    <xf numFmtId="0" fontId="18" fillId="0" borderId="0" xfId="0" applyFont="1" applyFill="1" applyAlignment="1">
      <alignment vertical="center"/>
    </xf>
    <xf numFmtId="0" fontId="1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xf>
    <xf numFmtId="0" fontId="21" fillId="0" borderId="13" xfId="0" applyFont="1" applyFill="1" applyBorder="1" applyAlignment="1">
      <alignment vertical="center"/>
    </xf>
    <xf numFmtId="3" fontId="19" fillId="0" borderId="13" xfId="109" applyNumberFormat="1" applyFont="1" applyFill="1" applyBorder="1" applyAlignment="1" quotePrefix="1">
      <alignment horizontal="right" vertical="center"/>
    </xf>
    <xf numFmtId="0" fontId="13" fillId="0" borderId="12" xfId="0" applyFont="1" applyBorder="1" applyAlignment="1">
      <alignment horizontal="center" vertical="center"/>
    </xf>
    <xf numFmtId="0" fontId="13" fillId="0" borderId="0" xfId="0" applyFont="1" applyBorder="1" applyAlignment="1">
      <alignment vertical="center"/>
    </xf>
    <xf numFmtId="0" fontId="21" fillId="0" borderId="0" xfId="0" applyFont="1" applyBorder="1" applyAlignment="1">
      <alignment vertical="center"/>
    </xf>
    <xf numFmtId="0" fontId="21" fillId="0" borderId="14" xfId="0" applyFont="1" applyBorder="1" applyAlignment="1">
      <alignment vertical="center"/>
    </xf>
    <xf numFmtId="0" fontId="3" fillId="0" borderId="0" xfId="0" applyFont="1" applyBorder="1" applyAlignment="1">
      <alignment vertical="center"/>
    </xf>
    <xf numFmtId="0" fontId="19" fillId="0" borderId="0" xfId="0" applyFont="1" applyBorder="1" applyAlignment="1" quotePrefix="1">
      <alignment/>
    </xf>
    <xf numFmtId="0" fontId="11" fillId="0" borderId="0" xfId="0" applyFont="1" applyBorder="1" applyAlignment="1" quotePrefix="1">
      <alignment/>
    </xf>
    <xf numFmtId="0" fontId="18" fillId="0" borderId="0" xfId="0" applyFont="1" applyFill="1" applyBorder="1" applyAlignment="1">
      <alignment/>
    </xf>
    <xf numFmtId="3" fontId="17" fillId="0" borderId="16" xfId="0" applyNumberFormat="1" applyFont="1" applyFill="1" applyBorder="1" applyAlignment="1">
      <alignment vertical="center"/>
    </xf>
    <xf numFmtId="3" fontId="17" fillId="0" borderId="0" xfId="0" applyNumberFormat="1" applyFont="1" applyFill="1" applyAlignment="1">
      <alignment vertical="center"/>
    </xf>
    <xf numFmtId="3" fontId="17" fillId="0" borderId="13" xfId="0" applyNumberFormat="1" applyFont="1" applyFill="1" applyBorder="1" applyAlignment="1">
      <alignment vertical="center"/>
    </xf>
    <xf numFmtId="0" fontId="19" fillId="0" borderId="13" xfId="0" applyFont="1" applyFill="1" applyBorder="1" applyAlignment="1">
      <alignment vertical="center"/>
    </xf>
    <xf numFmtId="3" fontId="13" fillId="0" borderId="0" xfId="0" applyNumberFormat="1" applyFont="1" applyFill="1" applyAlignment="1">
      <alignment vertical="center"/>
    </xf>
    <xf numFmtId="3" fontId="11" fillId="0" borderId="0" xfId="0" applyNumberFormat="1" applyFont="1" applyFill="1" applyAlignment="1">
      <alignment vertical="center"/>
    </xf>
    <xf numFmtId="0" fontId="13" fillId="0" borderId="0" xfId="0" applyFont="1" applyFill="1" applyAlignment="1">
      <alignment vertical="center"/>
    </xf>
    <xf numFmtId="0" fontId="3" fillId="0" borderId="12" xfId="65" applyNumberFormat="1" applyFont="1" applyFill="1" applyBorder="1" applyAlignment="1">
      <alignment vertical="center"/>
    </xf>
    <xf numFmtId="0" fontId="13" fillId="0" borderId="0" xfId="0" applyFont="1" applyFill="1" applyAlignment="1">
      <alignment/>
    </xf>
    <xf numFmtId="175" fontId="17" fillId="0" borderId="13" xfId="57" applyNumberFormat="1" applyFont="1" applyFill="1" applyBorder="1" applyAlignment="1">
      <alignment horizontal="right" vertical="center"/>
    </xf>
    <xf numFmtId="3" fontId="17" fillId="0" borderId="0" xfId="0" applyNumberFormat="1" applyFont="1" applyFill="1" applyAlignment="1">
      <alignment horizontal="right" vertical="center" wrapText="1"/>
    </xf>
    <xf numFmtId="3" fontId="17" fillId="0" borderId="16" xfId="0" applyNumberFormat="1" applyFont="1" applyFill="1" applyBorder="1" applyAlignment="1">
      <alignment horizontal="right" vertical="center" wrapText="1"/>
    </xf>
    <xf numFmtId="0" fontId="19" fillId="0" borderId="15" xfId="0" applyFont="1" applyFill="1" applyBorder="1" applyAlignment="1">
      <alignment vertical="center"/>
    </xf>
    <xf numFmtId="0" fontId="19" fillId="0" borderId="12" xfId="0" applyFont="1" applyFill="1" applyBorder="1" applyAlignment="1">
      <alignment vertical="center"/>
    </xf>
    <xf numFmtId="0" fontId="19" fillId="0" borderId="17" xfId="0" applyFont="1" applyFill="1" applyBorder="1" applyAlignment="1">
      <alignment vertical="center"/>
    </xf>
    <xf numFmtId="0" fontId="19" fillId="0" borderId="14" xfId="0" applyFont="1" applyFill="1" applyBorder="1" applyAlignment="1">
      <alignment vertical="center"/>
    </xf>
    <xf numFmtId="3" fontId="17" fillId="0" borderId="14" xfId="0" applyNumberFormat="1" applyFont="1" applyFill="1" applyBorder="1" applyAlignment="1">
      <alignment horizontal="right" vertical="center" wrapText="1"/>
    </xf>
    <xf numFmtId="3" fontId="19" fillId="0" borderId="14" xfId="0" applyNumberFormat="1" applyFont="1" applyFill="1" applyBorder="1" applyAlignment="1">
      <alignment horizontal="right" vertical="center" wrapText="1"/>
    </xf>
    <xf numFmtId="3" fontId="19" fillId="0" borderId="15" xfId="0" applyNumberFormat="1" applyFont="1" applyFill="1" applyBorder="1" applyAlignment="1">
      <alignment horizontal="right" vertical="center"/>
    </xf>
    <xf numFmtId="175" fontId="19" fillId="0" borderId="12" xfId="57" applyNumberFormat="1" applyFont="1" applyFill="1" applyBorder="1" applyAlignment="1">
      <alignment horizontal="right" vertical="center"/>
    </xf>
    <xf numFmtId="0" fontId="0" fillId="0" borderId="0" xfId="0" applyFont="1" applyFill="1" applyAlignment="1">
      <alignment/>
    </xf>
    <xf numFmtId="0" fontId="12" fillId="0" borderId="0" xfId="0" applyFont="1" applyFill="1" applyBorder="1" applyAlignment="1">
      <alignment vertical="center"/>
    </xf>
    <xf numFmtId="0" fontId="13" fillId="0" borderId="0" xfId="0" applyFont="1" applyFill="1" applyBorder="1" applyAlignment="1">
      <alignment/>
    </xf>
    <xf numFmtId="0" fontId="21" fillId="0" borderId="0" xfId="0" applyFont="1" applyFill="1" applyBorder="1" applyAlignment="1">
      <alignment vertical="center"/>
    </xf>
    <xf numFmtId="0" fontId="21" fillId="0" borderId="15" xfId="0" applyFont="1" applyBorder="1" applyAlignment="1">
      <alignment vertical="center"/>
    </xf>
    <xf numFmtId="3" fontId="25" fillId="0" borderId="0" xfId="0" applyNumberFormat="1" applyFont="1" applyFill="1" applyBorder="1" applyAlignment="1" quotePrefix="1">
      <alignment horizontal="left" vertical="top"/>
    </xf>
    <xf numFmtId="175" fontId="27" fillId="0" borderId="0" xfId="109" applyNumberFormat="1" applyFont="1" applyFill="1" applyBorder="1" applyAlignment="1" quotePrefix="1">
      <alignment horizontal="right" vertical="center"/>
    </xf>
    <xf numFmtId="0" fontId="28" fillId="0" borderId="12" xfId="0" applyFont="1" applyFill="1" applyBorder="1" applyAlignment="1">
      <alignment/>
    </xf>
    <xf numFmtId="0" fontId="28" fillId="0" borderId="0" xfId="0" applyFont="1" applyFill="1" applyAlignment="1">
      <alignment/>
    </xf>
    <xf numFmtId="0" fontId="28" fillId="0" borderId="13" xfId="0" applyFont="1" applyFill="1" applyBorder="1" applyAlignment="1">
      <alignment/>
    </xf>
    <xf numFmtId="0" fontId="28" fillId="0" borderId="0" xfId="0" applyFont="1" applyFill="1" applyBorder="1" applyAlignment="1">
      <alignment/>
    </xf>
    <xf numFmtId="0" fontId="28" fillId="0" borderId="14" xfId="0" applyFont="1" applyFill="1" applyBorder="1" applyAlignment="1">
      <alignment/>
    </xf>
    <xf numFmtId="0" fontId="26" fillId="0" borderId="15" xfId="0" applyFont="1" applyFill="1" applyBorder="1" applyAlignment="1">
      <alignment/>
    </xf>
    <xf numFmtId="175" fontId="17" fillId="0" borderId="0" xfId="109" applyNumberFormat="1" applyFont="1" applyFill="1" applyBorder="1" applyAlignment="1" quotePrefix="1">
      <alignment horizontal="right" vertical="center"/>
    </xf>
    <xf numFmtId="175" fontId="17" fillId="0" borderId="13" xfId="109" applyNumberFormat="1" applyFont="1" applyFill="1" applyBorder="1" applyAlignment="1" quotePrefix="1">
      <alignment horizontal="right" vertical="center"/>
    </xf>
    <xf numFmtId="0" fontId="12" fillId="0" borderId="12" xfId="0" applyFont="1" applyFill="1" applyBorder="1" applyAlignment="1">
      <alignment/>
    </xf>
    <xf numFmtId="0" fontId="12" fillId="0" borderId="0" xfId="0" applyFont="1" applyFill="1" applyAlignment="1">
      <alignment/>
    </xf>
    <xf numFmtId="175" fontId="17" fillId="0" borderId="16" xfId="109" applyNumberFormat="1" applyFont="1" applyFill="1" applyBorder="1" applyAlignment="1" quotePrefix="1">
      <alignment horizontal="right" vertical="center"/>
    </xf>
    <xf numFmtId="0" fontId="12" fillId="0" borderId="16" xfId="0" applyFont="1" applyFill="1" applyBorder="1" applyAlignment="1">
      <alignment/>
    </xf>
    <xf numFmtId="0" fontId="12" fillId="0" borderId="0" xfId="0" applyFont="1" applyFill="1" applyBorder="1" applyAlignment="1">
      <alignment/>
    </xf>
    <xf numFmtId="0" fontId="12" fillId="0" borderId="14" xfId="0" applyFont="1" applyFill="1" applyBorder="1" applyAlignment="1">
      <alignment/>
    </xf>
    <xf numFmtId="0" fontId="12" fillId="0" borderId="13" xfId="0" applyFont="1" applyFill="1" applyBorder="1" applyAlignment="1">
      <alignment/>
    </xf>
    <xf numFmtId="3" fontId="17" fillId="0" borderId="0" xfId="0" applyNumberFormat="1" applyFont="1" applyFill="1" applyBorder="1" applyAlignment="1" quotePrefix="1">
      <alignment vertical="center"/>
    </xf>
    <xf numFmtId="3" fontId="17" fillId="0" borderId="13" xfId="0" applyNumberFormat="1" applyFont="1" applyFill="1" applyBorder="1" applyAlignment="1" quotePrefix="1">
      <alignment vertical="center"/>
    </xf>
    <xf numFmtId="0" fontId="19" fillId="0" borderId="0" xfId="0" applyFont="1" applyBorder="1" applyAlignment="1">
      <alignment vertical="center"/>
    </xf>
    <xf numFmtId="3" fontId="17" fillId="0" borderId="12" xfId="0" applyNumberFormat="1" applyFont="1" applyFill="1" applyBorder="1" applyAlignment="1" quotePrefix="1">
      <alignment vertical="center"/>
    </xf>
    <xf numFmtId="3" fontId="17" fillId="0" borderId="15" xfId="0" applyNumberFormat="1" applyFont="1" applyFill="1" applyBorder="1" applyAlignment="1">
      <alignment horizontal="right" vertical="center" wrapText="1"/>
    </xf>
    <xf numFmtId="3" fontId="17" fillId="0" borderId="12" xfId="0" applyNumberFormat="1" applyFont="1" applyFill="1" applyBorder="1" applyAlignment="1">
      <alignment horizontal="right" vertical="center" wrapText="1"/>
    </xf>
    <xf numFmtId="3" fontId="17" fillId="0" borderId="17" xfId="0" applyNumberFormat="1" applyFont="1" applyFill="1" applyBorder="1" applyAlignment="1">
      <alignment horizontal="right" vertical="center" wrapText="1"/>
    </xf>
    <xf numFmtId="3" fontId="17" fillId="0" borderId="0" xfId="0" applyNumberFormat="1" applyFont="1" applyFill="1" applyBorder="1" applyAlignment="1">
      <alignment horizontal="right" vertical="center"/>
    </xf>
    <xf numFmtId="3" fontId="17" fillId="0" borderId="0" xfId="109" applyNumberFormat="1" applyFont="1" applyFill="1" applyBorder="1" applyAlignment="1" quotePrefix="1">
      <alignment horizontal="right" vertical="center"/>
    </xf>
    <xf numFmtId="175" fontId="17" fillId="0" borderId="0" xfId="57" applyNumberFormat="1" applyFont="1" applyFill="1" applyAlignment="1">
      <alignment horizontal="right" vertical="center"/>
    </xf>
    <xf numFmtId="3" fontId="17" fillId="0" borderId="0" xfId="0" applyNumberFormat="1" applyFont="1" applyFill="1" applyBorder="1" applyAlignment="1">
      <alignment horizontal="right" vertical="center" wrapText="1"/>
    </xf>
    <xf numFmtId="3" fontId="17" fillId="0" borderId="13" xfId="0" applyNumberFormat="1" applyFont="1" applyFill="1" applyBorder="1" applyAlignment="1">
      <alignment horizontal="right" vertical="center" wrapText="1"/>
    </xf>
    <xf numFmtId="3" fontId="19" fillId="0" borderId="0" xfId="109" applyNumberFormat="1" applyFont="1" applyFill="1" applyBorder="1" applyAlignment="1" quotePrefix="1">
      <alignment horizontal="right" vertical="center"/>
    </xf>
    <xf numFmtId="3" fontId="19" fillId="0" borderId="14" xfId="0" applyNumberFormat="1" applyFont="1" applyFill="1" applyBorder="1" applyAlignment="1">
      <alignment horizontal="right" vertical="center"/>
    </xf>
    <xf numFmtId="3" fontId="17" fillId="0" borderId="14" xfId="0" applyNumberFormat="1" applyFont="1" applyFill="1" applyBorder="1" applyAlignment="1">
      <alignment horizontal="right" vertical="center"/>
    </xf>
    <xf numFmtId="0" fontId="24" fillId="0" borderId="0" xfId="0" applyFont="1" applyFill="1" applyAlignment="1">
      <alignment vertical="center"/>
    </xf>
    <xf numFmtId="0" fontId="0" fillId="0" borderId="0" xfId="0" applyFont="1" applyFill="1" applyAlignment="1">
      <alignment vertical="center"/>
    </xf>
    <xf numFmtId="175" fontId="17" fillId="0" borderId="12" xfId="109" applyNumberFormat="1" applyFont="1" applyFill="1" applyBorder="1" applyAlignment="1" quotePrefix="1">
      <alignment horizontal="right" vertical="center"/>
    </xf>
    <xf numFmtId="175" fontId="11" fillId="0" borderId="0" xfId="57" applyNumberFormat="1" applyFont="1" applyBorder="1" applyAlignment="1">
      <alignment vertical="center"/>
    </xf>
    <xf numFmtId="175" fontId="32" fillId="0" borderId="0" xfId="57" applyNumberFormat="1" applyFont="1" applyBorder="1" applyAlignment="1">
      <alignment vertical="center"/>
    </xf>
    <xf numFmtId="3" fontId="19" fillId="0" borderId="12" xfId="109" applyNumberFormat="1" applyFont="1" applyFill="1" applyBorder="1" applyAlignment="1" quotePrefix="1">
      <alignment horizontal="right" vertical="center"/>
    </xf>
    <xf numFmtId="3" fontId="17" fillId="0" borderId="12" xfId="109" applyNumberFormat="1" applyFont="1" applyFill="1" applyBorder="1" applyAlignment="1" quotePrefix="1">
      <alignment horizontal="right" vertical="center"/>
    </xf>
    <xf numFmtId="49" fontId="21" fillId="0" borderId="12" xfId="0" applyNumberFormat="1" applyFont="1" applyBorder="1" applyAlignment="1">
      <alignment vertical="center"/>
    </xf>
    <xf numFmtId="3" fontId="17" fillId="0" borderId="12" xfId="109" applyNumberFormat="1" applyFont="1" applyBorder="1" applyAlignment="1" quotePrefix="1">
      <alignment horizontal="right" vertical="center"/>
    </xf>
    <xf numFmtId="0" fontId="12" fillId="0" borderId="12" xfId="0" applyFont="1" applyBorder="1" applyAlignment="1">
      <alignment horizontal="center"/>
    </xf>
    <xf numFmtId="0" fontId="21" fillId="0" borderId="12" xfId="0" applyFont="1" applyFill="1" applyBorder="1" applyAlignment="1">
      <alignment vertical="center"/>
    </xf>
    <xf numFmtId="3" fontId="19" fillId="0" borderId="12" xfId="0" applyNumberFormat="1" applyFont="1" applyFill="1" applyBorder="1" applyAlignment="1">
      <alignment horizontal="right" vertical="center"/>
    </xf>
    <xf numFmtId="3" fontId="17" fillId="0" borderId="12" xfId="0" applyNumberFormat="1" applyFont="1" applyFill="1" applyBorder="1" applyAlignment="1">
      <alignment horizontal="right" vertical="center"/>
    </xf>
    <xf numFmtId="0" fontId="18" fillId="0" borderId="12" xfId="0" applyFont="1" applyFill="1" applyBorder="1" applyAlignment="1">
      <alignment vertical="center"/>
    </xf>
    <xf numFmtId="3" fontId="19" fillId="0" borderId="17" xfId="0" applyNumberFormat="1" applyFont="1" applyFill="1" applyBorder="1" applyAlignment="1">
      <alignment horizontal="right" vertical="center"/>
    </xf>
    <xf numFmtId="3" fontId="17" fillId="0" borderId="17" xfId="0" applyNumberFormat="1" applyFont="1" applyFill="1" applyBorder="1" applyAlignment="1">
      <alignment horizontal="right" vertical="center"/>
    </xf>
    <xf numFmtId="0" fontId="12" fillId="0" borderId="17" xfId="0" applyFont="1" applyFill="1" applyBorder="1" applyAlignment="1">
      <alignment/>
    </xf>
    <xf numFmtId="49" fontId="7" fillId="0" borderId="0" xfId="0" applyNumberFormat="1" applyFont="1" applyBorder="1" applyAlignment="1">
      <alignment vertical="center"/>
    </xf>
    <xf numFmtId="0" fontId="11" fillId="0" borderId="0" xfId="0" applyFont="1" applyFill="1" applyBorder="1" applyAlignment="1">
      <alignment vertical="center"/>
    </xf>
    <xf numFmtId="0" fontId="16" fillId="0" borderId="0" xfId="0" applyFont="1" applyFill="1" applyBorder="1" applyAlignment="1">
      <alignment vertical="center"/>
    </xf>
    <xf numFmtId="0" fontId="14" fillId="0" borderId="0" xfId="0" applyFont="1" applyFill="1" applyAlignment="1">
      <alignment vertical="center"/>
    </xf>
    <xf numFmtId="0" fontId="14" fillId="0" borderId="0" xfId="0" applyFont="1" applyFill="1" applyBorder="1" applyAlignment="1" quotePrefix="1">
      <alignment vertical="center"/>
    </xf>
    <xf numFmtId="0" fontId="0" fillId="0" borderId="0" xfId="0" applyFill="1" applyBorder="1" applyAlignment="1" quotePrefix="1">
      <alignment vertical="center"/>
    </xf>
    <xf numFmtId="0" fontId="15" fillId="0" borderId="0" xfId="0" applyFont="1" applyFill="1" applyBorder="1" applyAlignment="1">
      <alignment vertical="center"/>
    </xf>
    <xf numFmtId="0" fontId="19" fillId="0" borderId="0" xfId="0" applyFont="1" applyAlignment="1">
      <alignment vertical="center"/>
    </xf>
    <xf numFmtId="0" fontId="0" fillId="0" borderId="0" xfId="0" applyFont="1" applyBorder="1" applyAlignment="1" quotePrefix="1">
      <alignment vertical="center"/>
    </xf>
    <xf numFmtId="0" fontId="0" fillId="0" borderId="0" xfId="0" applyBorder="1" applyAlignment="1" quotePrefix="1">
      <alignment vertical="center"/>
    </xf>
    <xf numFmtId="3" fontId="18" fillId="0" borderId="0" xfId="0" applyNumberFormat="1" applyFont="1" applyFill="1" applyBorder="1" applyAlignment="1">
      <alignment vertical="center"/>
    </xf>
    <xf numFmtId="0" fontId="18" fillId="0" borderId="0" xfId="0" applyFont="1" applyFill="1" applyAlignment="1">
      <alignment horizontal="left" vertical="center" indent="1"/>
    </xf>
    <xf numFmtId="0" fontId="18" fillId="0" borderId="16" xfId="0" applyFont="1" applyFill="1" applyBorder="1" applyAlignment="1">
      <alignment horizontal="left" vertical="center" indent="1"/>
    </xf>
    <xf numFmtId="0" fontId="19" fillId="0" borderId="17" xfId="0" applyFont="1" applyFill="1" applyBorder="1" applyAlignment="1">
      <alignment horizontal="left" vertical="center" indent="1"/>
    </xf>
    <xf numFmtId="3" fontId="19" fillId="0" borderId="17" xfId="109" applyNumberFormat="1" applyFont="1" applyFill="1" applyBorder="1" applyAlignment="1" quotePrefix="1">
      <alignment horizontal="right" vertical="center"/>
    </xf>
    <xf numFmtId="3" fontId="17" fillId="0" borderId="17" xfId="109" applyNumberFormat="1" applyFont="1" applyFill="1" applyBorder="1" applyAlignment="1" quotePrefix="1">
      <alignment horizontal="right" vertical="center"/>
    </xf>
    <xf numFmtId="0" fontId="18" fillId="0" borderId="0" xfId="0" applyFont="1" applyFill="1" applyAlignment="1">
      <alignment horizontal="left" vertical="center" indent="1"/>
    </xf>
    <xf numFmtId="0" fontId="22" fillId="0" borderId="0" xfId="0" applyFont="1" applyFill="1" applyAlignment="1">
      <alignment vertical="center"/>
    </xf>
    <xf numFmtId="0" fontId="14" fillId="0" borderId="0" xfId="0" applyFont="1" applyFill="1" applyBorder="1" applyAlignment="1">
      <alignment vertical="center"/>
    </xf>
    <xf numFmtId="0" fontId="22" fillId="0" borderId="0" xfId="0" applyFont="1" applyFill="1" applyBorder="1" applyAlignment="1">
      <alignment vertical="center"/>
    </xf>
    <xf numFmtId="3" fontId="17" fillId="0" borderId="0" xfId="0" applyNumberFormat="1" applyFont="1" applyFill="1" applyBorder="1" applyAlignment="1">
      <alignment vertical="center"/>
    </xf>
    <xf numFmtId="0" fontId="22" fillId="0" borderId="0" xfId="0" applyFont="1" applyFill="1" applyBorder="1" applyAlignment="1">
      <alignment horizontal="right" vertical="center"/>
    </xf>
    <xf numFmtId="3" fontId="19" fillId="0" borderId="0" xfId="109" applyNumberFormat="1" applyFont="1" applyFill="1" applyBorder="1" applyAlignment="1">
      <alignment vertical="center"/>
    </xf>
    <xf numFmtId="3" fontId="18" fillId="0" borderId="0" xfId="109" applyNumberFormat="1" applyFont="1" applyFill="1" applyBorder="1" applyAlignment="1">
      <alignment vertical="center"/>
    </xf>
    <xf numFmtId="3" fontId="19" fillId="0" borderId="14" xfId="109" applyNumberFormat="1" applyFont="1" applyBorder="1" applyAlignment="1" quotePrefix="1">
      <alignment vertical="center"/>
    </xf>
    <xf numFmtId="3" fontId="19" fillId="0" borderId="15" xfId="109" applyNumberFormat="1" applyFont="1" applyBorder="1" applyAlignment="1" quotePrefix="1">
      <alignment vertical="center"/>
    </xf>
    <xf numFmtId="3" fontId="19" fillId="0" borderId="13" xfId="109" applyNumberFormat="1" applyFont="1" applyBorder="1" applyAlignment="1" quotePrefix="1">
      <alignment vertical="center"/>
    </xf>
    <xf numFmtId="3" fontId="19" fillId="0" borderId="0" xfId="109" applyNumberFormat="1" applyFont="1" applyBorder="1" applyAlignment="1" quotePrefix="1">
      <alignment vertical="center"/>
    </xf>
    <xf numFmtId="3" fontId="19" fillId="0" borderId="12" xfId="109" applyNumberFormat="1" applyFont="1" applyBorder="1" applyAlignment="1" quotePrefix="1">
      <alignment vertical="center"/>
    </xf>
    <xf numFmtId="0" fontId="22" fillId="0" borderId="0" xfId="0" applyFont="1" applyFill="1" applyAlignment="1">
      <alignment horizontal="right"/>
    </xf>
    <xf numFmtId="0" fontId="23" fillId="0" borderId="0" xfId="0" applyFont="1" applyFill="1" applyBorder="1" applyAlignment="1">
      <alignment horizontal="right" vertical="center"/>
    </xf>
    <xf numFmtId="0" fontId="12" fillId="0" borderId="0" xfId="0" applyFont="1" applyBorder="1" applyAlignment="1">
      <alignment horizontal="right"/>
    </xf>
    <xf numFmtId="0" fontId="20" fillId="0" borderId="0" xfId="0" applyFont="1" applyBorder="1" applyAlignment="1" quotePrefix="1">
      <alignment horizontal="right"/>
    </xf>
    <xf numFmtId="0" fontId="12" fillId="0" borderId="0" xfId="0" applyFont="1" applyBorder="1" applyAlignment="1" quotePrefix="1">
      <alignment horizontal="right"/>
    </xf>
    <xf numFmtId="175" fontId="17" fillId="0" borderId="12" xfId="57" applyNumberFormat="1" applyFont="1" applyFill="1" applyBorder="1" applyAlignment="1">
      <alignment horizontal="right" vertical="center"/>
    </xf>
    <xf numFmtId="3" fontId="17" fillId="0" borderId="16" xfId="109" applyNumberFormat="1" applyFont="1" applyFill="1" applyBorder="1" applyAlignment="1" quotePrefix="1">
      <alignment horizontal="right" vertical="center"/>
    </xf>
    <xf numFmtId="3" fontId="17" fillId="0" borderId="0" xfId="109" applyNumberFormat="1" applyFont="1" applyFill="1" applyBorder="1" applyAlignment="1">
      <alignment horizontal="right" vertical="center"/>
    </xf>
    <xf numFmtId="3" fontId="17" fillId="0" borderId="0" xfId="109" applyNumberFormat="1" applyFont="1" applyBorder="1" applyAlignment="1" quotePrefix="1">
      <alignment horizontal="right" vertical="center"/>
    </xf>
    <xf numFmtId="3" fontId="17" fillId="0" borderId="15" xfId="0" applyNumberFormat="1" applyFont="1" applyFill="1" applyBorder="1" applyAlignment="1">
      <alignment horizontal="right" vertical="center"/>
    </xf>
    <xf numFmtId="0" fontId="28" fillId="0" borderId="16" xfId="0" applyFont="1" applyFill="1" applyBorder="1" applyAlignment="1">
      <alignment/>
    </xf>
    <xf numFmtId="0" fontId="28" fillId="0" borderId="18" xfId="0" applyFont="1" applyFill="1" applyBorder="1" applyAlignment="1">
      <alignment/>
    </xf>
    <xf numFmtId="175" fontId="17" fillId="0" borderId="19" xfId="109" applyNumberFormat="1" applyFont="1" applyFill="1" applyBorder="1" applyAlignment="1" quotePrefix="1">
      <alignment horizontal="right" vertical="center"/>
    </xf>
    <xf numFmtId="0" fontId="24" fillId="0" borderId="0" xfId="0" applyFont="1" applyFill="1" applyBorder="1" applyAlignment="1">
      <alignment horizontal="left" vertical="center" wrapText="1"/>
    </xf>
    <xf numFmtId="0" fontId="24" fillId="0" borderId="0" xfId="0" applyFont="1" applyFill="1" applyBorder="1" applyAlignment="1">
      <alignment vertical="justify" wrapText="1"/>
    </xf>
    <xf numFmtId="0" fontId="21" fillId="0" borderId="19" xfId="0" applyFont="1" applyFill="1" applyBorder="1" applyAlignment="1">
      <alignment vertical="center"/>
    </xf>
    <xf numFmtId="3" fontId="19" fillId="0" borderId="19" xfId="109" applyNumberFormat="1" applyFont="1" applyFill="1" applyBorder="1" applyAlignment="1" quotePrefix="1">
      <alignment vertical="center"/>
    </xf>
    <xf numFmtId="0" fontId="21" fillId="0" borderId="19" xfId="0" applyFont="1" applyBorder="1" applyAlignment="1">
      <alignment vertical="center"/>
    </xf>
    <xf numFmtId="3" fontId="19" fillId="0" borderId="19" xfId="109" applyNumberFormat="1" applyFont="1" applyFill="1" applyBorder="1" applyAlignment="1" quotePrefix="1">
      <alignment horizontal="right" vertical="center"/>
    </xf>
    <xf numFmtId="3" fontId="17" fillId="0" borderId="19" xfId="109" applyNumberFormat="1" applyFont="1" applyFill="1" applyBorder="1" applyAlignment="1" quotePrefix="1">
      <alignment horizontal="right" vertical="center"/>
    </xf>
    <xf numFmtId="3" fontId="19" fillId="0" borderId="19" xfId="0" applyNumberFormat="1" applyFont="1" applyFill="1" applyBorder="1" applyAlignment="1">
      <alignment horizontal="right" vertical="center"/>
    </xf>
    <xf numFmtId="3" fontId="17" fillId="0" borderId="19" xfId="0" applyNumberFormat="1" applyFont="1" applyFill="1" applyBorder="1" applyAlignment="1">
      <alignment horizontal="right" vertical="center"/>
    </xf>
    <xf numFmtId="0" fontId="12" fillId="0" borderId="19" xfId="0" applyFont="1" applyFill="1" applyBorder="1" applyAlignment="1">
      <alignment/>
    </xf>
    <xf numFmtId="3" fontId="19" fillId="0" borderId="19" xfId="0" applyNumberFormat="1" applyFont="1" applyFill="1" applyBorder="1" applyAlignment="1">
      <alignment horizontal="right" vertical="center" wrapText="1"/>
    </xf>
    <xf numFmtId="3" fontId="17" fillId="0" borderId="19" xfId="0" applyNumberFormat="1" applyFont="1" applyFill="1" applyBorder="1" applyAlignment="1">
      <alignment horizontal="right" vertical="center" wrapText="1"/>
    </xf>
    <xf numFmtId="0" fontId="19" fillId="0" borderId="19" xfId="0" applyFont="1" applyFill="1" applyBorder="1" applyAlignment="1">
      <alignment vertical="center"/>
    </xf>
    <xf numFmtId="0" fontId="28" fillId="0" borderId="19" xfId="0" applyFont="1" applyFill="1" applyBorder="1" applyAlignment="1">
      <alignment/>
    </xf>
    <xf numFmtId="0" fontId="22" fillId="0" borderId="0" xfId="0" applyFont="1" applyFill="1" applyAlignment="1">
      <alignment horizontal="right" vertical="center"/>
    </xf>
    <xf numFmtId="174" fontId="6" fillId="0" borderId="0" xfId="65" applyNumberFormat="1" applyFont="1" applyBorder="1" applyAlignment="1">
      <alignment vertical="center"/>
    </xf>
    <xf numFmtId="3" fontId="22" fillId="0" borderId="0" xfId="0" applyNumberFormat="1" applyFont="1" applyFill="1" applyBorder="1" applyAlignment="1" quotePrefix="1">
      <alignment vertical="center"/>
    </xf>
    <xf numFmtId="3" fontId="22" fillId="0" borderId="0" xfId="0" applyNumberFormat="1" applyFont="1" applyFill="1" applyBorder="1" applyAlignment="1" quotePrefix="1">
      <alignment horizontal="right" vertical="center"/>
    </xf>
    <xf numFmtId="3" fontId="22" fillId="0" borderId="0" xfId="0" applyNumberFormat="1" applyFont="1" applyFill="1" applyBorder="1" applyAlignment="1" quotePrefix="1">
      <alignment horizontal="center" vertical="top"/>
    </xf>
    <xf numFmtId="3" fontId="14" fillId="0" borderId="0" xfId="0" applyNumberFormat="1" applyFont="1" applyFill="1" applyBorder="1" applyAlignment="1" quotePrefix="1">
      <alignment horizontal="center" vertical="top"/>
    </xf>
    <xf numFmtId="14" fontId="11" fillId="0" borderId="12" xfId="113" applyNumberFormat="1" applyFont="1" applyFill="1" applyBorder="1" applyAlignment="1">
      <alignment vertical="center" wrapText="1"/>
    </xf>
    <xf numFmtId="14" fontId="13" fillId="0" borderId="12" xfId="113" applyNumberFormat="1" applyFont="1" applyFill="1" applyBorder="1" applyAlignment="1">
      <alignment vertical="center" wrapText="1"/>
    </xf>
    <xf numFmtId="174" fontId="3" fillId="0" borderId="12" xfId="0" applyNumberFormat="1" applyFont="1" applyBorder="1" applyAlignment="1">
      <alignment horizontal="right" vertical="center"/>
    </xf>
    <xf numFmtId="174" fontId="3" fillId="0" borderId="0" xfId="0" applyNumberFormat="1" applyFont="1" applyBorder="1" applyAlignment="1">
      <alignment vertical="center"/>
    </xf>
    <xf numFmtId="174" fontId="3" fillId="0" borderId="0" xfId="0" applyNumberFormat="1" applyFont="1" applyBorder="1" applyAlignment="1">
      <alignment horizontal="right" vertical="center"/>
    </xf>
    <xf numFmtId="3" fontId="18" fillId="0" borderId="0" xfId="0" applyNumberFormat="1" applyFont="1" applyAlignment="1">
      <alignment vertical="center"/>
    </xf>
    <xf numFmtId="175" fontId="17" fillId="0" borderId="0" xfId="57" applyNumberFormat="1" applyFont="1" applyAlignment="1">
      <alignment horizontal="right" vertical="center"/>
    </xf>
    <xf numFmtId="0" fontId="0" fillId="0" borderId="0" xfId="0" applyFont="1" applyAlignment="1">
      <alignment vertical="center"/>
    </xf>
    <xf numFmtId="3" fontId="18" fillId="0" borderId="0" xfId="0" applyNumberFormat="1" applyFont="1" applyAlignment="1">
      <alignment horizontal="right" vertical="center"/>
    </xf>
    <xf numFmtId="3" fontId="19" fillId="0" borderId="0" xfId="0" applyNumberFormat="1" applyFont="1" applyAlignment="1">
      <alignment horizontal="right" vertical="center"/>
    </xf>
    <xf numFmtId="3" fontId="17" fillId="0" borderId="0" xfId="0" applyNumberFormat="1" applyFont="1" applyAlignment="1">
      <alignment horizontal="right" vertical="center"/>
    </xf>
    <xf numFmtId="175" fontId="0" fillId="0" borderId="0" xfId="57" applyNumberFormat="1" applyFont="1" applyAlignment="1">
      <alignment vertical="center"/>
    </xf>
    <xf numFmtId="0" fontId="19" fillId="0" borderId="13" xfId="0" applyFont="1" applyBorder="1" applyAlignment="1">
      <alignment vertical="center"/>
    </xf>
    <xf numFmtId="175" fontId="17" fillId="0" borderId="13" xfId="57" applyNumberFormat="1" applyFont="1" applyBorder="1" applyAlignment="1">
      <alignment horizontal="right" vertical="center"/>
    </xf>
    <xf numFmtId="0" fontId="11" fillId="0" borderId="13" xfId="0" applyFont="1" applyBorder="1" applyAlignment="1">
      <alignment vertical="center"/>
    </xf>
    <xf numFmtId="3" fontId="19" fillId="0" borderId="13" xfId="0" applyNumberFormat="1" applyFont="1" applyBorder="1" applyAlignment="1">
      <alignment horizontal="right" vertical="center"/>
    </xf>
    <xf numFmtId="3" fontId="17" fillId="0" borderId="13" xfId="0" applyNumberFormat="1" applyFont="1" applyBorder="1" applyAlignment="1">
      <alignment horizontal="right" vertical="center"/>
    </xf>
    <xf numFmtId="0" fontId="11" fillId="0" borderId="0" xfId="0" applyFont="1" applyAlignment="1">
      <alignment vertical="center"/>
    </xf>
    <xf numFmtId="0" fontId="3" fillId="0" borderId="0" xfId="113" applyNumberFormat="1" applyBorder="1" applyAlignment="1" quotePrefix="1">
      <alignment horizontal="left" vertical="center" wrapText="1"/>
    </xf>
    <xf numFmtId="3" fontId="13" fillId="0" borderId="0" xfId="109" applyNumberFormat="1" applyFont="1" applyFill="1" applyBorder="1" applyAlignment="1" quotePrefix="1">
      <alignment vertical="center"/>
    </xf>
    <xf numFmtId="3" fontId="13" fillId="0" borderId="0" xfId="109" applyNumberFormat="1" applyFont="1" applyBorder="1" applyAlignment="1" quotePrefix="1">
      <alignment horizontal="right" vertical="center"/>
    </xf>
    <xf numFmtId="0" fontId="34" fillId="0" borderId="0" xfId="0" applyFont="1" applyBorder="1" applyAlignment="1">
      <alignment vertical="center"/>
    </xf>
    <xf numFmtId="3" fontId="22" fillId="0" borderId="0" xfId="0" applyNumberFormat="1" applyFont="1" applyFill="1" applyAlignment="1" quotePrefix="1">
      <alignment/>
    </xf>
    <xf numFmtId="3" fontId="14" fillId="0" borderId="0" xfId="0" applyNumberFormat="1" applyFont="1" applyFill="1" applyAlignment="1" quotePrefix="1">
      <alignment/>
    </xf>
    <xf numFmtId="3" fontId="15" fillId="0" borderId="0" xfId="0" applyNumberFormat="1" applyFont="1" applyFill="1" applyAlignment="1" quotePrefix="1">
      <alignment/>
    </xf>
    <xf numFmtId="3" fontId="19" fillId="0" borderId="0" xfId="0" applyNumberFormat="1" applyFont="1" applyBorder="1" applyAlignment="1">
      <alignment horizontal="right" vertical="center"/>
    </xf>
    <xf numFmtId="0" fontId="0" fillId="0" borderId="0" xfId="0" applyFont="1" applyBorder="1" applyAlignment="1">
      <alignment vertical="center"/>
    </xf>
    <xf numFmtId="3" fontId="17" fillId="0" borderId="0" xfId="0" applyNumberFormat="1" applyFont="1" applyBorder="1" applyAlignment="1">
      <alignment horizontal="right" vertical="center"/>
    </xf>
    <xf numFmtId="14" fontId="13" fillId="0" borderId="0" xfId="113" applyNumberFormat="1" applyFont="1" applyFill="1" applyBorder="1" applyAlignment="1">
      <alignment horizontal="right" vertical="center" wrapText="1"/>
    </xf>
    <xf numFmtId="14" fontId="3" fillId="0" borderId="0" xfId="113" applyNumberFormat="1" applyFont="1" applyFill="1" applyBorder="1" applyAlignment="1">
      <alignment horizontal="right" vertical="center" wrapText="1"/>
    </xf>
    <xf numFmtId="174" fontId="1" fillId="0" borderId="0" xfId="0" applyNumberFormat="1" applyFont="1" applyBorder="1" applyAlignment="1">
      <alignment horizontal="right" vertical="center"/>
    </xf>
    <xf numFmtId="0" fontId="18" fillId="0" borderId="16" xfId="0" applyFont="1" applyBorder="1" applyAlignment="1">
      <alignment vertical="center"/>
    </xf>
    <xf numFmtId="175" fontId="17" fillId="0" borderId="16" xfId="57" applyNumberFormat="1" applyFont="1" applyBorder="1" applyAlignment="1">
      <alignment horizontal="right" vertical="center"/>
    </xf>
    <xf numFmtId="0" fontId="0" fillId="0" borderId="16" xfId="0" applyFont="1" applyBorder="1" applyAlignment="1">
      <alignment vertical="center"/>
    </xf>
    <xf numFmtId="3" fontId="17" fillId="0" borderId="16" xfId="0" applyNumberFormat="1" applyFont="1" applyBorder="1" applyAlignment="1">
      <alignment horizontal="right" vertical="center"/>
    </xf>
    <xf numFmtId="3" fontId="20" fillId="0" borderId="0" xfId="0" applyNumberFormat="1" applyFont="1" applyAlignment="1">
      <alignment horizontal="right" vertical="center"/>
    </xf>
    <xf numFmtId="0" fontId="13" fillId="0" borderId="0" xfId="0" applyFont="1" applyBorder="1" applyAlignment="1" quotePrefix="1">
      <alignment vertical="center"/>
    </xf>
    <xf numFmtId="0" fontId="13" fillId="0" borderId="0" xfId="0" applyFont="1" applyBorder="1" applyAlignment="1" quotePrefix="1">
      <alignment horizontal="right" vertical="center"/>
    </xf>
    <xf numFmtId="3" fontId="13" fillId="0" borderId="0" xfId="0" applyNumberFormat="1" applyFont="1" applyFill="1" applyBorder="1" applyAlignment="1" quotePrefix="1">
      <alignment vertical="center"/>
    </xf>
    <xf numFmtId="3" fontId="13" fillId="0" borderId="0" xfId="0" applyNumberFormat="1" applyFont="1" applyFill="1" applyBorder="1" applyAlignment="1" quotePrefix="1">
      <alignment horizontal="right" vertical="center"/>
    </xf>
    <xf numFmtId="3" fontId="13" fillId="0" borderId="0" xfId="0" applyNumberFormat="1" applyFont="1" applyFill="1" applyBorder="1" applyAlignment="1" quotePrefix="1">
      <alignment/>
    </xf>
    <xf numFmtId="3" fontId="11" fillId="0" borderId="0" xfId="0" applyNumberFormat="1" applyFont="1" applyFill="1" applyBorder="1" applyAlignment="1" quotePrefix="1">
      <alignment/>
    </xf>
    <xf numFmtId="3" fontId="0" fillId="0" borderId="0" xfId="0" applyNumberFormat="1" applyFill="1" applyBorder="1" applyAlignment="1">
      <alignment vertical="center" wrapText="1"/>
    </xf>
    <xf numFmtId="3" fontId="18" fillId="0" borderId="0" xfId="0" applyNumberFormat="1" applyFont="1" applyBorder="1" applyAlignment="1">
      <alignment horizontal="right" vertical="center"/>
    </xf>
    <xf numFmtId="3" fontId="20" fillId="0" borderId="0" xfId="0" applyNumberFormat="1" applyFont="1" applyBorder="1" applyAlignment="1">
      <alignment horizontal="right" vertical="center"/>
    </xf>
    <xf numFmtId="175" fontId="17" fillId="0" borderId="0" xfId="57" applyNumberFormat="1" applyFont="1" applyBorder="1" applyAlignment="1">
      <alignment horizontal="right" vertical="center"/>
    </xf>
    <xf numFmtId="3" fontId="35" fillId="0" borderId="0" xfId="109" applyNumberFormat="1" applyFont="1" applyBorder="1" applyAlignment="1" quotePrefix="1">
      <alignment horizontal="right" vertical="center"/>
    </xf>
    <xf numFmtId="175" fontId="17" fillId="0" borderId="0" xfId="0" applyNumberFormat="1" applyFont="1" applyAlignment="1">
      <alignment horizontal="right" vertical="center"/>
    </xf>
    <xf numFmtId="3" fontId="13" fillId="0" borderId="0" xfId="0" applyNumberFormat="1" applyFont="1" applyFill="1" applyAlignment="1" quotePrefix="1">
      <alignment vertical="center"/>
    </xf>
    <xf numFmtId="3" fontId="13" fillId="0" borderId="0" xfId="0" applyNumberFormat="1" applyFont="1" applyFill="1" applyAlignment="1" quotePrefix="1">
      <alignment horizontal="right" vertical="center"/>
    </xf>
    <xf numFmtId="3" fontId="13" fillId="0" borderId="0" xfId="0" applyNumberFormat="1" applyFont="1" applyFill="1" applyAlignment="1" quotePrefix="1">
      <alignment/>
    </xf>
    <xf numFmtId="3" fontId="13" fillId="0" borderId="0" xfId="0" applyNumberFormat="1" applyFont="1" applyFill="1" applyAlignment="1">
      <alignment horizontal="right" vertical="center"/>
    </xf>
    <xf numFmtId="3" fontId="13" fillId="0" borderId="0" xfId="0" applyNumberFormat="1" applyFont="1" applyFill="1" applyAlignment="1">
      <alignment/>
    </xf>
    <xf numFmtId="0" fontId="18" fillId="0" borderId="0" xfId="0" applyNumberFormat="1" applyFont="1" applyFill="1" applyBorder="1" applyAlignment="1">
      <alignment horizontal="justify" vertical="center" wrapText="1"/>
    </xf>
    <xf numFmtId="175" fontId="17" fillId="0" borderId="0" xfId="109" applyNumberFormat="1" applyFont="1" applyFill="1" applyBorder="1" applyAlignment="1">
      <alignment horizontal="right" vertical="center"/>
    </xf>
    <xf numFmtId="175" fontId="17" fillId="0" borderId="14" xfId="109" applyNumberFormat="1" applyFont="1" applyBorder="1" applyAlignment="1" quotePrefix="1">
      <alignment horizontal="right" vertical="center"/>
    </xf>
    <xf numFmtId="175" fontId="17" fillId="0" borderId="15" xfId="109" applyNumberFormat="1" applyFont="1" applyBorder="1" applyAlignment="1" quotePrefix="1">
      <alignment horizontal="right" vertical="center"/>
    </xf>
    <xf numFmtId="175" fontId="17" fillId="0" borderId="13" xfId="109" applyNumberFormat="1" applyFont="1" applyBorder="1" applyAlignment="1" quotePrefix="1">
      <alignment horizontal="right" vertical="center"/>
    </xf>
    <xf numFmtId="175" fontId="17" fillId="0" borderId="0" xfId="109" applyNumberFormat="1" applyFont="1" applyBorder="1" applyAlignment="1" quotePrefix="1">
      <alignment horizontal="right" vertical="center"/>
    </xf>
    <xf numFmtId="175" fontId="17" fillId="0" borderId="12" xfId="109" applyNumberFormat="1" applyFont="1" applyBorder="1" applyAlignment="1" quotePrefix="1">
      <alignment horizontal="right" vertical="center"/>
    </xf>
    <xf numFmtId="0" fontId="0" fillId="30" borderId="0" xfId="0" applyFill="1" applyAlignment="1">
      <alignment horizontal="left"/>
    </xf>
    <xf numFmtId="0" fontId="0" fillId="30" borderId="0" xfId="0" applyFill="1" applyAlignment="1">
      <alignment/>
    </xf>
    <xf numFmtId="0" fontId="38" fillId="30" borderId="0" xfId="0" applyFont="1" applyFill="1" applyAlignment="1">
      <alignment horizontal="left"/>
    </xf>
    <xf numFmtId="0" fontId="39" fillId="30" borderId="0" xfId="0" applyFont="1" applyFill="1" applyBorder="1" applyAlignment="1">
      <alignment vertical="center"/>
    </xf>
    <xf numFmtId="0" fontId="38" fillId="30" borderId="0" xfId="0" applyFont="1" applyFill="1" applyAlignment="1">
      <alignment horizontal="left" vertical="top"/>
    </xf>
    <xf numFmtId="0" fontId="40" fillId="30" borderId="0" xfId="0" applyFont="1" applyFill="1" applyBorder="1" applyAlignment="1">
      <alignment horizontal="left" vertical="top"/>
    </xf>
    <xf numFmtId="0" fontId="39" fillId="30" borderId="0" xfId="0" applyFont="1" applyFill="1" applyBorder="1" applyAlignment="1">
      <alignment horizontal="left" vertical="top"/>
    </xf>
    <xf numFmtId="0" fontId="41" fillId="30" borderId="0" xfId="47" applyFont="1" applyFill="1" applyAlignment="1" applyProtection="1">
      <alignment horizontal="left" vertical="top"/>
      <protection/>
    </xf>
    <xf numFmtId="0" fontId="0" fillId="30" borderId="0" xfId="0" applyFill="1" applyAlignment="1">
      <alignment vertical="top"/>
    </xf>
    <xf numFmtId="0" fontId="5" fillId="30" borderId="0" xfId="0" applyFont="1" applyFill="1" applyAlignment="1">
      <alignment horizontal="left" vertical="center"/>
    </xf>
    <xf numFmtId="0" fontId="1" fillId="30" borderId="0" xfId="0" applyFont="1" applyFill="1" applyAlignment="1">
      <alignment horizontal="left" vertical="center"/>
    </xf>
    <xf numFmtId="0" fontId="1" fillId="30" borderId="0" xfId="0" applyFont="1" applyFill="1" applyAlignment="1">
      <alignment vertical="center"/>
    </xf>
    <xf numFmtId="0" fontId="38" fillId="30" borderId="0" xfId="0" applyFont="1" applyFill="1" applyBorder="1" applyAlignment="1">
      <alignment/>
    </xf>
    <xf numFmtId="0" fontId="0" fillId="30" borderId="0" xfId="0" applyFill="1" applyBorder="1" applyAlignment="1">
      <alignment/>
    </xf>
    <xf numFmtId="0" fontId="0" fillId="30" borderId="0" xfId="0" applyFont="1" applyFill="1" applyBorder="1" applyAlignment="1">
      <alignment/>
    </xf>
    <xf numFmtId="0" fontId="42" fillId="30" borderId="0" xfId="0" applyFont="1" applyFill="1" applyBorder="1" applyAlignment="1">
      <alignment vertical="center"/>
    </xf>
    <xf numFmtId="0" fontId="43" fillId="30" borderId="0" xfId="0" applyFont="1" applyFill="1" applyBorder="1" applyAlignment="1">
      <alignment horizontal="right" vertical="center"/>
    </xf>
    <xf numFmtId="0" fontId="44" fillId="30" borderId="0" xfId="0" applyFont="1" applyFill="1" applyBorder="1" applyAlignment="1">
      <alignment horizontal="right" vertical="center"/>
    </xf>
    <xf numFmtId="0" fontId="22" fillId="30" borderId="0" xfId="0" applyFont="1" applyFill="1" applyBorder="1" applyAlignment="1">
      <alignment horizontal="right" vertical="center"/>
    </xf>
    <xf numFmtId="0" fontId="44" fillId="30" borderId="12" xfId="0" applyFont="1" applyFill="1" applyBorder="1" applyAlignment="1">
      <alignment vertical="center"/>
    </xf>
    <xf numFmtId="0" fontId="43" fillId="30" borderId="12" xfId="0" applyFont="1" applyFill="1" applyBorder="1" applyAlignment="1">
      <alignment vertical="center"/>
    </xf>
    <xf numFmtId="0" fontId="42" fillId="30" borderId="12" xfId="0" applyFont="1" applyFill="1" applyBorder="1" applyAlignment="1">
      <alignment vertical="center"/>
    </xf>
    <xf numFmtId="0" fontId="15" fillId="30" borderId="12" xfId="0" applyFont="1" applyFill="1" applyBorder="1" applyAlignment="1">
      <alignment vertical="center"/>
    </xf>
    <xf numFmtId="0" fontId="44" fillId="30" borderId="0" xfId="0" applyFont="1" applyFill="1" applyBorder="1" applyAlignment="1">
      <alignment vertical="center"/>
    </xf>
    <xf numFmtId="0" fontId="43" fillId="30" borderId="0" xfId="0" applyFont="1" applyFill="1" applyBorder="1" applyAlignment="1">
      <alignment vertical="center"/>
    </xf>
    <xf numFmtId="0" fontId="15" fillId="30" borderId="0" xfId="0" applyFont="1" applyFill="1" applyBorder="1" applyAlignment="1">
      <alignment vertical="center"/>
    </xf>
    <xf numFmtId="0" fontId="45" fillId="30" borderId="0" xfId="0" applyFont="1" applyFill="1" applyBorder="1" applyAlignment="1">
      <alignment vertical="center"/>
    </xf>
    <xf numFmtId="0" fontId="13" fillId="30" borderId="0" xfId="0" applyFont="1" applyFill="1" applyBorder="1" applyAlignment="1">
      <alignment horizontal="right" vertical="center"/>
    </xf>
    <xf numFmtId="3" fontId="42" fillId="30" borderId="0" xfId="0" applyNumberFormat="1" applyFont="1" applyFill="1" applyBorder="1" applyAlignment="1">
      <alignment vertical="center"/>
    </xf>
    <xf numFmtId="175" fontId="44" fillId="30" borderId="0" xfId="0" applyNumberFormat="1" applyFont="1" applyFill="1" applyBorder="1" applyAlignment="1">
      <alignment vertical="center"/>
    </xf>
    <xf numFmtId="0" fontId="11" fillId="30" borderId="0" xfId="0" applyFont="1" applyFill="1" applyBorder="1" applyAlignment="1">
      <alignment vertical="center"/>
    </xf>
    <xf numFmtId="175" fontId="44" fillId="30" borderId="0" xfId="0" applyNumberFormat="1" applyFont="1" applyFill="1" applyBorder="1" applyAlignment="1">
      <alignment horizontal="right" vertical="center"/>
    </xf>
    <xf numFmtId="0" fontId="11" fillId="30" borderId="12" xfId="0" applyFont="1" applyFill="1" applyBorder="1" applyAlignment="1">
      <alignment vertical="center"/>
    </xf>
    <xf numFmtId="175" fontId="42" fillId="30" borderId="0" xfId="0" applyNumberFormat="1" applyFont="1" applyFill="1" applyBorder="1" applyAlignment="1">
      <alignment vertical="center"/>
    </xf>
    <xf numFmtId="175" fontId="13" fillId="30" borderId="0" xfId="0" applyNumberFormat="1" applyFont="1" applyFill="1" applyBorder="1" applyAlignment="1">
      <alignment vertical="center"/>
    </xf>
    <xf numFmtId="3" fontId="0" fillId="30" borderId="0" xfId="0" applyNumberFormat="1" applyFont="1" applyFill="1" applyBorder="1" applyAlignment="1">
      <alignment/>
    </xf>
    <xf numFmtId="0" fontId="13" fillId="30" borderId="0" xfId="0" applyFont="1" applyFill="1" applyBorder="1" applyAlignment="1">
      <alignment vertical="center"/>
    </xf>
    <xf numFmtId="3" fontId="13" fillId="30" borderId="0" xfId="0" applyNumberFormat="1" applyFont="1" applyFill="1" applyBorder="1" applyAlignment="1">
      <alignment vertical="center"/>
    </xf>
    <xf numFmtId="0" fontId="0" fillId="30" borderId="12" xfId="0" applyFont="1" applyFill="1" applyBorder="1" applyAlignment="1">
      <alignment vertical="center"/>
    </xf>
    <xf numFmtId="175" fontId="47" fillId="30" borderId="0" xfId="0" applyNumberFormat="1" applyFont="1" applyFill="1" applyBorder="1" applyAlignment="1">
      <alignment vertical="center"/>
    </xf>
    <xf numFmtId="175" fontId="12" fillId="30" borderId="0" xfId="0" applyNumberFormat="1" applyFont="1" applyFill="1" applyBorder="1" applyAlignment="1">
      <alignment vertical="center"/>
    </xf>
    <xf numFmtId="0" fontId="18" fillId="30" borderId="0" xfId="0" applyFont="1" applyFill="1" applyBorder="1" applyAlignment="1">
      <alignment vertical="center"/>
    </xf>
    <xf numFmtId="0" fontId="18" fillId="30" borderId="0" xfId="0" applyFont="1" applyFill="1" applyBorder="1" applyAlignment="1">
      <alignment/>
    </xf>
    <xf numFmtId="0" fontId="17" fillId="30" borderId="0" xfId="0" applyFont="1" applyFill="1" applyBorder="1" applyAlignment="1">
      <alignment vertical="center"/>
    </xf>
    <xf numFmtId="0" fontId="13" fillId="0" borderId="0" xfId="0" applyFont="1" applyBorder="1" applyAlignment="1">
      <alignment horizontal="center" vertical="center"/>
    </xf>
    <xf numFmtId="0" fontId="48" fillId="30" borderId="0" xfId="0" applyFont="1" applyFill="1" applyBorder="1" applyAlignment="1">
      <alignment/>
    </xf>
    <xf numFmtId="0" fontId="13" fillId="30" borderId="0" xfId="0" applyFont="1" applyFill="1" applyBorder="1" applyAlignment="1">
      <alignment/>
    </xf>
    <xf numFmtId="0" fontId="34" fillId="30" borderId="0" xfId="0" applyFont="1" applyFill="1" applyBorder="1" applyAlignment="1">
      <alignment/>
    </xf>
    <xf numFmtId="0" fontId="11" fillId="30" borderId="0" xfId="0" applyFont="1" applyFill="1" applyBorder="1" applyAlignment="1">
      <alignment/>
    </xf>
    <xf numFmtId="175" fontId="43" fillId="30" borderId="0" xfId="0" applyNumberFormat="1" applyFont="1" applyFill="1" applyBorder="1" applyAlignment="1">
      <alignment vertical="center"/>
    </xf>
    <xf numFmtId="175" fontId="17" fillId="0" borderId="16" xfId="57" applyNumberFormat="1" applyFont="1" applyFill="1" applyBorder="1" applyAlignment="1">
      <alignment horizontal="right" vertical="center"/>
    </xf>
    <xf numFmtId="0" fontId="24" fillId="30" borderId="0" xfId="0" applyNumberFormat="1" applyFont="1" applyFill="1" applyBorder="1" applyAlignment="1">
      <alignment vertical="center" wrapText="1"/>
    </xf>
    <xf numFmtId="0" fontId="1" fillId="30" borderId="0" xfId="47" applyFont="1" applyFill="1" applyAlignment="1" applyProtection="1">
      <alignment horizontal="left" vertical="top"/>
      <protection/>
    </xf>
    <xf numFmtId="0" fontId="49" fillId="30" borderId="0" xfId="0" applyFont="1" applyFill="1" applyBorder="1" applyAlignment="1">
      <alignment horizontal="left" vertical="top"/>
    </xf>
    <xf numFmtId="0" fontId="0" fillId="30" borderId="0" xfId="0" applyFont="1" applyFill="1" applyAlignment="1">
      <alignment vertical="top"/>
    </xf>
    <xf numFmtId="0" fontId="1" fillId="30" borderId="0" xfId="47" applyFont="1" applyFill="1" applyAlignment="1" applyProtection="1">
      <alignment horizontal="left" vertical="center"/>
      <protection/>
    </xf>
    <xf numFmtId="0" fontId="49" fillId="30" borderId="0" xfId="0" applyFont="1" applyFill="1" applyBorder="1" applyAlignment="1">
      <alignment vertical="center"/>
    </xf>
    <xf numFmtId="15" fontId="0" fillId="0" borderId="0" xfId="0" applyNumberFormat="1" applyFill="1" applyBorder="1" applyAlignment="1">
      <alignment vertical="center"/>
    </xf>
    <xf numFmtId="15" fontId="18" fillId="0" borderId="0" xfId="0" applyNumberFormat="1" applyFont="1" applyFill="1" applyBorder="1" applyAlignment="1">
      <alignment vertical="center"/>
    </xf>
    <xf numFmtId="0" fontId="18" fillId="0" borderId="0" xfId="0" applyNumberFormat="1" applyFont="1" applyFill="1" applyBorder="1" applyAlignment="1">
      <alignment horizontal="justify" vertical="top" wrapText="1"/>
    </xf>
    <xf numFmtId="0" fontId="24" fillId="0" borderId="0" xfId="0" applyFont="1" applyFill="1" applyBorder="1" applyAlignment="1">
      <alignment vertical="top" wrapText="1"/>
    </xf>
    <xf numFmtId="0" fontId="86" fillId="30" borderId="0" xfId="0" applyFont="1" applyFill="1" applyBorder="1" applyAlignment="1">
      <alignment horizontal="right" vertical="center"/>
    </xf>
    <xf numFmtId="0" fontId="86" fillId="30" borderId="12" xfId="0" applyFont="1" applyFill="1" applyBorder="1" applyAlignment="1">
      <alignment vertical="center"/>
    </xf>
    <xf numFmtId="0" fontId="86" fillId="30" borderId="0" xfId="0" applyFont="1" applyFill="1" applyBorder="1" applyAlignment="1">
      <alignment vertical="center"/>
    </xf>
    <xf numFmtId="3" fontId="86" fillId="30" borderId="0" xfId="0" applyNumberFormat="1" applyFont="1" applyFill="1" applyBorder="1" applyAlignment="1">
      <alignment vertical="center"/>
    </xf>
    <xf numFmtId="175" fontId="86" fillId="30" borderId="0" xfId="0" applyNumberFormat="1" applyFont="1" applyFill="1" applyBorder="1" applyAlignment="1">
      <alignment vertical="center"/>
    </xf>
    <xf numFmtId="0" fontId="44" fillId="30" borderId="20" xfId="0" applyFont="1" applyFill="1" applyBorder="1" applyAlignment="1">
      <alignment vertical="center"/>
    </xf>
    <xf numFmtId="0" fontId="42" fillId="30" borderId="21" xfId="0" applyFont="1" applyFill="1" applyBorder="1" applyAlignment="1">
      <alignment vertical="center"/>
    </xf>
    <xf numFmtId="0" fontId="44" fillId="30" borderId="21" xfId="0" applyFont="1" applyFill="1" applyBorder="1" applyAlignment="1">
      <alignment vertical="center"/>
    </xf>
    <xf numFmtId="0" fontId="43" fillId="30" borderId="21" xfId="0" applyFont="1" applyFill="1" applyBorder="1" applyAlignment="1">
      <alignment vertical="center"/>
    </xf>
    <xf numFmtId="0" fontId="44" fillId="30" borderId="22" xfId="0" applyFont="1" applyFill="1" applyBorder="1" applyAlignment="1">
      <alignment vertical="center"/>
    </xf>
    <xf numFmtId="0" fontId="18" fillId="0" borderId="0" xfId="0" applyFont="1" applyFill="1" applyAlignment="1">
      <alignment vertical="center" wrapText="1"/>
    </xf>
    <xf numFmtId="0" fontId="11" fillId="0" borderId="0" xfId="0" applyFont="1" applyFill="1" applyAlignment="1">
      <alignment horizontal="right"/>
    </xf>
    <xf numFmtId="1" fontId="44" fillId="30" borderId="0" xfId="0" applyNumberFormat="1" applyFont="1" applyFill="1" applyBorder="1" applyAlignment="1">
      <alignment horizontal="right" vertical="center"/>
    </xf>
    <xf numFmtId="0" fontId="0" fillId="0" borderId="0" xfId="0" applyFont="1" applyFill="1" applyAlignment="1" quotePrefix="1">
      <alignment vertical="center"/>
    </xf>
    <xf numFmtId="0" fontId="15" fillId="0" borderId="0" xfId="0" applyFont="1" applyFill="1" applyAlignment="1" quotePrefix="1">
      <alignment/>
    </xf>
    <xf numFmtId="0" fontId="15" fillId="0" borderId="0" xfId="0" applyFont="1" applyFill="1" applyBorder="1" applyAlignment="1" quotePrefix="1">
      <alignment/>
    </xf>
    <xf numFmtId="0" fontId="22" fillId="0" borderId="0" xfId="0" applyFont="1" applyFill="1" applyBorder="1" applyAlignment="1" quotePrefix="1">
      <alignment/>
    </xf>
    <xf numFmtId="0" fontId="22" fillId="0" borderId="0" xfId="0" applyFont="1" applyFill="1" applyAlignment="1" quotePrefix="1">
      <alignment/>
    </xf>
    <xf numFmtId="3" fontId="17" fillId="0" borderId="15" xfId="0" applyNumberFormat="1" applyFont="1" applyBorder="1" applyAlignment="1">
      <alignment horizontal="right" vertical="center"/>
    </xf>
    <xf numFmtId="175" fontId="17" fillId="0" borderId="23" xfId="57" applyNumberFormat="1" applyFont="1" applyBorder="1" applyAlignment="1">
      <alignment horizontal="right" vertical="center"/>
    </xf>
    <xf numFmtId="3" fontId="19" fillId="0" borderId="23" xfId="109" applyNumberFormat="1" applyFont="1" applyFill="1" applyBorder="1" applyAlignment="1" quotePrefix="1">
      <alignment horizontal="right" vertical="center"/>
    </xf>
    <xf numFmtId="1" fontId="18" fillId="0" borderId="0" xfId="0" applyNumberFormat="1" applyFont="1" applyFill="1" applyAlignment="1">
      <alignment horizontal="right" vertical="center"/>
    </xf>
    <xf numFmtId="3" fontId="19" fillId="0" borderId="24" xfId="0" applyNumberFormat="1" applyFont="1" applyFill="1" applyBorder="1" applyAlignment="1">
      <alignment horizontal="right" vertical="center"/>
    </xf>
    <xf numFmtId="3" fontId="18" fillId="0" borderId="18"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3" fontId="17" fillId="0" borderId="18" xfId="109" applyNumberFormat="1" applyFont="1" applyFill="1" applyBorder="1" applyAlignment="1" quotePrefix="1">
      <alignment horizontal="right" vertical="center"/>
    </xf>
    <xf numFmtId="175" fontId="17" fillId="0" borderId="18" xfId="109" applyNumberFormat="1" applyFont="1" applyFill="1" applyBorder="1" applyAlignment="1" quotePrefix="1">
      <alignment horizontal="right" vertical="center"/>
    </xf>
    <xf numFmtId="3" fontId="17" fillId="0" borderId="23" xfId="109" applyNumberFormat="1" applyFont="1" applyFill="1" applyBorder="1" applyAlignment="1" quotePrefix="1">
      <alignment horizontal="right" vertical="center"/>
    </xf>
    <xf numFmtId="175" fontId="17" fillId="0" borderId="23" xfId="109" applyNumberFormat="1" applyFont="1" applyFill="1" applyBorder="1" applyAlignment="1" quotePrefix="1">
      <alignment horizontal="right" vertical="center"/>
    </xf>
    <xf numFmtId="0" fontId="39" fillId="0" borderId="0" xfId="0" applyFont="1" applyFill="1" applyBorder="1" applyAlignment="1">
      <alignment horizontal="left" vertical="center"/>
    </xf>
    <xf numFmtId="0" fontId="40" fillId="0" borderId="0" xfId="0" applyFont="1" applyFill="1" applyBorder="1" applyAlignment="1">
      <alignment horizontal="left" vertical="top"/>
    </xf>
    <xf numFmtId="0" fontId="39" fillId="0" borderId="0" xfId="0" applyFont="1" applyFill="1" applyBorder="1" applyAlignment="1">
      <alignment horizontal="left" vertical="top"/>
    </xf>
    <xf numFmtId="0" fontId="49" fillId="0" borderId="0" xfId="0" applyFont="1" applyFill="1" applyBorder="1" applyAlignment="1">
      <alignment horizontal="left" vertical="top"/>
    </xf>
    <xf numFmtId="0" fontId="37" fillId="0" borderId="0" xfId="0" applyFont="1" applyFill="1" applyBorder="1" applyAlignment="1">
      <alignment vertical="center"/>
    </xf>
    <xf numFmtId="0" fontId="39" fillId="0" borderId="0" xfId="0" applyFont="1" applyFill="1" applyBorder="1" applyAlignment="1">
      <alignment vertical="center"/>
    </xf>
    <xf numFmtId="0" fontId="49" fillId="0" borderId="0" xfId="0" applyFont="1" applyFill="1" applyBorder="1" applyAlignment="1">
      <alignment vertical="center"/>
    </xf>
    <xf numFmtId="175" fontId="17" fillId="0" borderId="15" xfId="109" applyNumberFormat="1" applyFont="1" applyFill="1" applyBorder="1" applyAlignment="1" quotePrefix="1">
      <alignment horizontal="right" vertical="center"/>
    </xf>
    <xf numFmtId="1" fontId="17" fillId="0" borderId="13" xfId="109" applyNumberFormat="1" applyFont="1" applyFill="1" applyBorder="1" applyAlignment="1" quotePrefix="1">
      <alignment horizontal="right" vertical="center"/>
    </xf>
    <xf numFmtId="3" fontId="19" fillId="0" borderId="18" xfId="0" applyNumberFormat="1" applyFont="1" applyFill="1" applyBorder="1" applyAlignment="1">
      <alignment horizontal="right" vertical="center"/>
    </xf>
    <xf numFmtId="3" fontId="19" fillId="0" borderId="0" xfId="0" applyNumberFormat="1" applyFont="1" applyFill="1" applyBorder="1" applyAlignment="1">
      <alignment horizontal="right" vertical="center"/>
    </xf>
    <xf numFmtId="1" fontId="19" fillId="0" borderId="0" xfId="0" applyNumberFormat="1" applyFont="1" applyFill="1" applyAlignment="1">
      <alignment horizontal="right" vertical="center"/>
    </xf>
    <xf numFmtId="175" fontId="19" fillId="0" borderId="0" xfId="57" applyNumberFormat="1" applyFont="1" applyFill="1" applyAlignment="1">
      <alignment horizontal="right" vertical="center"/>
    </xf>
    <xf numFmtId="3" fontId="19" fillId="0" borderId="16" xfId="0" applyNumberFormat="1" applyFont="1" applyFill="1" applyBorder="1" applyAlignment="1">
      <alignment horizontal="right" vertical="center" wrapText="1"/>
    </xf>
    <xf numFmtId="3" fontId="19" fillId="0" borderId="16" xfId="0" applyNumberFormat="1" applyFont="1" applyFill="1" applyBorder="1" applyAlignment="1">
      <alignment horizontal="right" vertical="center"/>
    </xf>
    <xf numFmtId="3" fontId="43" fillId="30" borderId="0" xfId="0" applyNumberFormat="1" applyFont="1" applyFill="1" applyBorder="1" applyAlignment="1">
      <alignment vertical="center"/>
    </xf>
    <xf numFmtId="0" fontId="18" fillId="0" borderId="0" xfId="0" applyFont="1" applyFill="1" applyAlignment="1">
      <alignment/>
    </xf>
    <xf numFmtId="0" fontId="0" fillId="0" borderId="0" xfId="52" applyFill="1">
      <alignment/>
      <protection/>
    </xf>
    <xf numFmtId="0" fontId="0" fillId="0" borderId="0" xfId="52">
      <alignment/>
      <protection/>
    </xf>
    <xf numFmtId="0" fontId="0" fillId="0" borderId="0" xfId="52" applyFill="1" applyBorder="1">
      <alignment/>
      <protection/>
    </xf>
    <xf numFmtId="0" fontId="0" fillId="0" borderId="0" xfId="52" applyFill="1" applyAlignment="1">
      <alignment vertical="center"/>
      <protection/>
    </xf>
    <xf numFmtId="0" fontId="16" fillId="0" borderId="0" xfId="52" applyFont="1" applyFill="1" applyBorder="1" applyAlignment="1">
      <alignment vertical="center"/>
      <protection/>
    </xf>
    <xf numFmtId="0" fontId="0" fillId="0" borderId="0" xfId="52" applyAlignment="1">
      <alignment vertical="center"/>
      <protection/>
    </xf>
    <xf numFmtId="0" fontId="0" fillId="0" borderId="0" xfId="52" applyFill="1" applyBorder="1" applyAlignment="1">
      <alignment vertical="center"/>
      <protection/>
    </xf>
    <xf numFmtId="0" fontId="34" fillId="0" borderId="0" xfId="52" applyFont="1" applyFill="1" applyBorder="1" applyAlignment="1">
      <alignment horizontal="left" vertical="center" wrapText="1"/>
      <protection/>
    </xf>
    <xf numFmtId="0" fontId="34" fillId="0" borderId="25" xfId="52" applyFont="1" applyFill="1" applyBorder="1" applyAlignment="1">
      <alignment horizontal="center" vertical="center" wrapText="1"/>
      <protection/>
    </xf>
    <xf numFmtId="0" fontId="34" fillId="0" borderId="0" xfId="52" applyFont="1" applyFill="1" applyBorder="1" applyAlignment="1">
      <alignment horizontal="center" vertical="center" wrapText="1"/>
      <protection/>
    </xf>
    <xf numFmtId="0" fontId="38" fillId="30" borderId="0" xfId="52" applyFont="1" applyFill="1" applyBorder="1" applyAlignment="1">
      <alignment horizontal="left" vertical="center" wrapText="1"/>
      <protection/>
    </xf>
    <xf numFmtId="0" fontId="34" fillId="0" borderId="26" xfId="52" applyFont="1" applyFill="1" applyBorder="1" applyAlignment="1">
      <alignment horizontal="center" vertical="center" wrapText="1"/>
      <protection/>
    </xf>
    <xf numFmtId="0" fontId="38" fillId="0" borderId="27" xfId="52" applyFont="1" applyFill="1" applyBorder="1" applyAlignment="1">
      <alignment horizontal="center" vertical="center" wrapText="1"/>
      <protection/>
    </xf>
    <xf numFmtId="0" fontId="38" fillId="0" borderId="0" xfId="52" applyFont="1" applyFill="1" applyBorder="1" applyAlignment="1">
      <alignment horizontal="center" vertical="center" wrapText="1"/>
      <protection/>
    </xf>
    <xf numFmtId="0" fontId="38" fillId="0" borderId="25" xfId="52" applyFont="1" applyBorder="1" applyAlignment="1">
      <alignment vertical="center"/>
      <protection/>
    </xf>
    <xf numFmtId="0" fontId="34" fillId="44" borderId="25" xfId="52" applyFont="1" applyFill="1" applyBorder="1" applyAlignment="1">
      <alignment horizontal="right" vertical="center" wrapText="1"/>
      <protection/>
    </xf>
    <xf numFmtId="0" fontId="34" fillId="0" borderId="25" xfId="52" applyFont="1" applyFill="1" applyBorder="1" applyAlignment="1">
      <alignment horizontal="right" vertical="center" wrapText="1"/>
      <protection/>
    </xf>
    <xf numFmtId="0" fontId="34" fillId="0" borderId="0" xfId="52" applyFont="1" applyFill="1" applyBorder="1" applyAlignment="1">
      <alignment horizontal="right" vertical="center" wrapText="1"/>
      <protection/>
    </xf>
    <xf numFmtId="0" fontId="38" fillId="0" borderId="0" xfId="52" applyFont="1" applyBorder="1" applyAlignment="1">
      <alignment horizontal="left" vertical="center" wrapText="1"/>
      <protection/>
    </xf>
    <xf numFmtId="178" fontId="38" fillId="44" borderId="0" xfId="52" applyNumberFormat="1" applyFont="1" applyFill="1" applyBorder="1" applyAlignment="1">
      <alignment horizontal="right" vertical="center"/>
      <protection/>
    </xf>
    <xf numFmtId="178" fontId="38" fillId="0" borderId="0" xfId="52" applyNumberFormat="1" applyFont="1" applyFill="1" applyBorder="1" applyAlignment="1">
      <alignment horizontal="right" vertical="center"/>
      <protection/>
    </xf>
    <xf numFmtId="180" fontId="38" fillId="44" borderId="0" xfId="52" applyNumberFormat="1" applyFont="1" applyFill="1" applyBorder="1" applyAlignment="1">
      <alignment horizontal="right" vertical="center"/>
      <protection/>
    </xf>
    <xf numFmtId="180" fontId="38" fillId="0" borderId="0" xfId="52" applyNumberFormat="1" applyFont="1" applyFill="1" applyBorder="1" applyAlignment="1">
      <alignment horizontal="right" vertical="center"/>
      <protection/>
    </xf>
    <xf numFmtId="0" fontId="34" fillId="0" borderId="28" xfId="52" applyFont="1" applyBorder="1" applyAlignment="1">
      <alignment horizontal="left" vertical="center" wrapText="1"/>
      <protection/>
    </xf>
    <xf numFmtId="178" fontId="34" fillId="44" borderId="28" xfId="52" applyNumberFormat="1" applyFont="1" applyFill="1" applyBorder="1" applyAlignment="1">
      <alignment horizontal="right" vertical="center"/>
      <protection/>
    </xf>
    <xf numFmtId="178" fontId="34" fillId="0" borderId="28" xfId="52" applyNumberFormat="1" applyFont="1" applyFill="1" applyBorder="1" applyAlignment="1">
      <alignment horizontal="right" vertical="center"/>
      <protection/>
    </xf>
    <xf numFmtId="180" fontId="34" fillId="44" borderId="28" xfId="52" applyNumberFormat="1" applyFont="1" applyFill="1" applyBorder="1" applyAlignment="1">
      <alignment horizontal="right" vertical="center"/>
      <protection/>
    </xf>
    <xf numFmtId="180" fontId="34" fillId="0" borderId="28" xfId="52" applyNumberFormat="1" applyFont="1" applyFill="1" applyBorder="1" applyAlignment="1">
      <alignment horizontal="right" vertical="center"/>
      <protection/>
    </xf>
    <xf numFmtId="180" fontId="34" fillId="0" borderId="0" xfId="52" applyNumberFormat="1" applyFont="1" applyFill="1" applyBorder="1" applyAlignment="1">
      <alignment horizontal="right" vertical="center"/>
      <protection/>
    </xf>
    <xf numFmtId="0" fontId="34" fillId="0" borderId="29" xfId="52" applyFont="1" applyBorder="1" applyAlignment="1">
      <alignment horizontal="left" vertical="center" wrapText="1"/>
      <protection/>
    </xf>
    <xf numFmtId="178" fontId="34" fillId="44" borderId="29" xfId="52" applyNumberFormat="1" applyFont="1" applyFill="1" applyBorder="1" applyAlignment="1">
      <alignment horizontal="right" vertical="center"/>
      <protection/>
    </xf>
    <xf numFmtId="178" fontId="34" fillId="0" borderId="29" xfId="52" applyNumberFormat="1" applyFont="1" applyFill="1" applyBorder="1" applyAlignment="1">
      <alignment horizontal="right" vertical="center"/>
      <protection/>
    </xf>
    <xf numFmtId="181" fontId="34" fillId="44" borderId="29" xfId="52" applyNumberFormat="1" applyFont="1" applyFill="1" applyBorder="1" applyAlignment="1">
      <alignment horizontal="right" vertical="center"/>
      <protection/>
    </xf>
    <xf numFmtId="181" fontId="34" fillId="0" borderId="29" xfId="52" applyNumberFormat="1" applyFont="1" applyFill="1" applyBorder="1" applyAlignment="1">
      <alignment horizontal="right" vertical="center"/>
      <protection/>
    </xf>
    <xf numFmtId="181" fontId="34" fillId="0" borderId="0" xfId="52" applyNumberFormat="1" applyFont="1" applyFill="1" applyBorder="1" applyAlignment="1">
      <alignment horizontal="right" vertical="center"/>
      <protection/>
    </xf>
    <xf numFmtId="180" fontId="38" fillId="44" borderId="0" xfId="52" applyNumberFormat="1" applyFont="1" applyFill="1" applyBorder="1" applyAlignment="1" quotePrefix="1">
      <alignment horizontal="right" vertical="center"/>
      <protection/>
    </xf>
    <xf numFmtId="178" fontId="38" fillId="0" borderId="0" xfId="52" applyNumberFormat="1" applyFont="1" applyFill="1" applyBorder="1" applyAlignment="1" quotePrefix="1">
      <alignment horizontal="right" vertical="center"/>
      <protection/>
    </xf>
    <xf numFmtId="180" fontId="38" fillId="0" borderId="0" xfId="52" applyNumberFormat="1" applyFont="1" applyFill="1" applyBorder="1" applyAlignment="1" quotePrefix="1">
      <alignment horizontal="right" vertical="center"/>
      <protection/>
    </xf>
    <xf numFmtId="0" fontId="38" fillId="0" borderId="0" xfId="52" applyFont="1" applyFill="1" applyBorder="1" applyAlignment="1">
      <alignment vertical="center" wrapText="1"/>
      <protection/>
    </xf>
    <xf numFmtId="0" fontId="38" fillId="0" borderId="0" xfId="52" applyFont="1" applyBorder="1" applyAlignment="1">
      <alignment vertical="center" wrapText="1"/>
      <protection/>
    </xf>
    <xf numFmtId="0" fontId="34" fillId="0" borderId="0" xfId="52" applyFont="1" applyBorder="1" applyAlignment="1">
      <alignment horizontal="left" vertical="center" wrapText="1"/>
      <protection/>
    </xf>
    <xf numFmtId="178" fontId="34" fillId="44" borderId="0" xfId="52" applyNumberFormat="1" applyFont="1" applyFill="1" applyBorder="1" applyAlignment="1">
      <alignment horizontal="right" vertical="center"/>
      <protection/>
    </xf>
    <xf numFmtId="178" fontId="34" fillId="0" borderId="0" xfId="52" applyNumberFormat="1" applyFont="1" applyFill="1" applyBorder="1" applyAlignment="1">
      <alignment horizontal="right" vertical="center"/>
      <protection/>
    </xf>
    <xf numFmtId="181" fontId="34" fillId="44" borderId="0" xfId="52" applyNumberFormat="1" applyFont="1" applyFill="1" applyBorder="1" applyAlignment="1">
      <alignment horizontal="right" vertical="center"/>
      <protection/>
    </xf>
    <xf numFmtId="180" fontId="34" fillId="44" borderId="0" xfId="52" applyNumberFormat="1" applyFont="1" applyFill="1" applyBorder="1" applyAlignment="1" quotePrefix="1">
      <alignment horizontal="right" vertical="center"/>
      <protection/>
    </xf>
    <xf numFmtId="178" fontId="34" fillId="0" borderId="0" xfId="52" applyNumberFormat="1" applyFont="1" applyFill="1" applyBorder="1" applyAlignment="1" quotePrefix="1">
      <alignment horizontal="right" vertical="center"/>
      <protection/>
    </xf>
    <xf numFmtId="0" fontId="34" fillId="0" borderId="30" xfId="52" applyFont="1" applyBorder="1" applyAlignment="1">
      <alignment horizontal="left" vertical="center" wrapText="1"/>
      <protection/>
    </xf>
    <xf numFmtId="178" fontId="34" fillId="44" borderId="30" xfId="52" applyNumberFormat="1" applyFont="1" applyFill="1" applyBorder="1" applyAlignment="1">
      <alignment horizontal="right" vertical="center"/>
      <protection/>
    </xf>
    <xf numFmtId="178" fontId="34" fillId="0" borderId="30" xfId="52" applyNumberFormat="1" applyFont="1" applyFill="1" applyBorder="1" applyAlignment="1">
      <alignment horizontal="right" vertical="center"/>
      <protection/>
    </xf>
    <xf numFmtId="180" fontId="34" fillId="44" borderId="30" xfId="52" applyNumberFormat="1" applyFont="1" applyFill="1" applyBorder="1" applyAlignment="1">
      <alignment horizontal="right" vertical="center"/>
      <protection/>
    </xf>
    <xf numFmtId="180" fontId="34" fillId="0" borderId="30" xfId="52" applyNumberFormat="1" applyFont="1" applyFill="1" applyBorder="1" applyAlignment="1">
      <alignment horizontal="right" vertical="center"/>
      <protection/>
    </xf>
    <xf numFmtId="0" fontId="0" fillId="0" borderId="0" xfId="52" applyNumberFormat="1">
      <alignment/>
      <protection/>
    </xf>
    <xf numFmtId="0" fontId="15" fillId="0" borderId="0" xfId="52" applyNumberFormat="1" applyFont="1" applyAlignment="1">
      <alignment wrapText="1"/>
      <protection/>
    </xf>
    <xf numFmtId="0" fontId="15" fillId="0" borderId="0" xfId="52" applyNumberFormat="1" applyFont="1" applyFill="1" applyAlignment="1">
      <alignment vertical="center"/>
      <protection/>
    </xf>
    <xf numFmtId="0" fontId="15" fillId="0" borderId="0" xfId="52" applyFont="1">
      <alignment/>
      <protection/>
    </xf>
    <xf numFmtId="0" fontId="0" fillId="0" borderId="0" xfId="0" applyAlignment="1">
      <alignment vertical="center"/>
    </xf>
    <xf numFmtId="0" fontId="34" fillId="0" borderId="0" xfId="0" applyFont="1" applyFill="1" applyBorder="1" applyAlignment="1">
      <alignment horizontal="left" vertical="center" wrapText="1"/>
    </xf>
    <xf numFmtId="0" fontId="38" fillId="30" borderId="0" xfId="0" applyFont="1" applyFill="1" applyBorder="1" applyAlignment="1">
      <alignment horizontal="left" vertical="center" wrapText="1"/>
    </xf>
    <xf numFmtId="0" fontId="34" fillId="49" borderId="26" xfId="0" applyFont="1" applyFill="1" applyBorder="1" applyAlignment="1">
      <alignment horizontal="center" vertical="top" wrapText="1"/>
    </xf>
    <xf numFmtId="0" fontId="34" fillId="0" borderId="26" xfId="0" applyFont="1" applyFill="1" applyBorder="1" applyAlignment="1">
      <alignment horizontal="center" vertical="top" wrapText="1"/>
    </xf>
    <xf numFmtId="0" fontId="38" fillId="0" borderId="25" xfId="0" applyFont="1" applyBorder="1" applyAlignment="1">
      <alignment vertical="center"/>
    </xf>
    <xf numFmtId="0" fontId="34" fillId="44" borderId="25" xfId="0" applyFont="1" applyFill="1" applyBorder="1" applyAlignment="1">
      <alignment horizontal="right" vertical="center" wrapText="1"/>
    </xf>
    <xf numFmtId="0" fontId="34" fillId="0" borderId="25" xfId="0" applyFont="1" applyFill="1" applyBorder="1" applyAlignment="1">
      <alignment horizontal="right" vertical="center" wrapText="1"/>
    </xf>
    <xf numFmtId="0" fontId="38" fillId="0" borderId="0" xfId="0" applyFont="1" applyBorder="1" applyAlignment="1">
      <alignment horizontal="left" vertical="center" wrapText="1"/>
    </xf>
    <xf numFmtId="178" fontId="38" fillId="44" borderId="0" xfId="0" applyNumberFormat="1" applyFont="1" applyFill="1" applyBorder="1" applyAlignment="1">
      <alignment horizontal="right" vertical="center"/>
    </xf>
    <xf numFmtId="178" fontId="38" fillId="0" borderId="0" xfId="0" applyNumberFormat="1" applyFont="1" applyFill="1" applyBorder="1" applyAlignment="1">
      <alignment horizontal="right" vertical="center"/>
    </xf>
    <xf numFmtId="179" fontId="38" fillId="44" borderId="0" xfId="0" applyNumberFormat="1" applyFont="1" applyFill="1" applyBorder="1" applyAlignment="1">
      <alignment horizontal="right" vertical="center"/>
    </xf>
    <xf numFmtId="179" fontId="38" fillId="0" borderId="0" xfId="0" applyNumberFormat="1" applyFont="1" applyFill="1" applyBorder="1" applyAlignment="1">
      <alignment horizontal="right" vertical="center"/>
    </xf>
    <xf numFmtId="0" fontId="34" fillId="0" borderId="28" xfId="0" applyFont="1" applyBorder="1" applyAlignment="1">
      <alignment horizontal="left" vertical="center" wrapText="1"/>
    </xf>
    <xf numFmtId="178" fontId="34" fillId="44" borderId="28" xfId="0" applyNumberFormat="1" applyFont="1" applyFill="1" applyBorder="1" applyAlignment="1">
      <alignment horizontal="right" vertical="center"/>
    </xf>
    <xf numFmtId="178" fontId="34" fillId="0" borderId="28" xfId="0" applyNumberFormat="1" applyFont="1" applyFill="1" applyBorder="1" applyAlignment="1">
      <alignment horizontal="right" vertical="center"/>
    </xf>
    <xf numFmtId="179" fontId="34" fillId="44" borderId="28" xfId="0" applyNumberFormat="1" applyFont="1" applyFill="1" applyBorder="1" applyAlignment="1">
      <alignment horizontal="right" vertical="center"/>
    </xf>
    <xf numFmtId="179" fontId="34" fillId="0" borderId="28" xfId="0" applyNumberFormat="1" applyFont="1" applyFill="1" applyBorder="1" applyAlignment="1">
      <alignment horizontal="right" vertical="center"/>
    </xf>
    <xf numFmtId="0" fontId="34" fillId="0" borderId="29" xfId="0" applyFont="1" applyBorder="1" applyAlignment="1">
      <alignment horizontal="left" vertical="center" wrapText="1"/>
    </xf>
    <xf numFmtId="178" fontId="34" fillId="44" borderId="29" xfId="0" applyNumberFormat="1" applyFont="1" applyFill="1" applyBorder="1" applyAlignment="1">
      <alignment horizontal="right" vertical="center"/>
    </xf>
    <xf numFmtId="178" fontId="34" fillId="0" borderId="29" xfId="0" applyNumberFormat="1" applyFont="1" applyFill="1" applyBorder="1" applyAlignment="1">
      <alignment horizontal="right" vertical="center"/>
    </xf>
    <xf numFmtId="179" fontId="34" fillId="44" borderId="29" xfId="0" applyNumberFormat="1" applyFont="1" applyFill="1" applyBorder="1" applyAlignment="1">
      <alignment horizontal="right" vertical="center"/>
    </xf>
    <xf numFmtId="179" fontId="34" fillId="0" borderId="29"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0" xfId="0" applyFont="1" applyBorder="1" applyAlignment="1">
      <alignment horizontal="left" vertical="center" wrapText="1" indent="1"/>
    </xf>
    <xf numFmtId="178" fontId="34" fillId="0" borderId="0" xfId="0" applyNumberFormat="1" applyFont="1" applyFill="1" applyBorder="1" applyAlignment="1">
      <alignment horizontal="right" vertical="center"/>
    </xf>
    <xf numFmtId="0" fontId="34" fillId="0" borderId="28" xfId="0" applyFont="1" applyFill="1" applyBorder="1" applyAlignment="1">
      <alignment horizontal="left" vertical="center" wrapText="1"/>
    </xf>
    <xf numFmtId="178" fontId="34" fillId="44" borderId="0" xfId="0" applyNumberFormat="1" applyFont="1" applyFill="1" applyBorder="1" applyAlignment="1">
      <alignment horizontal="right" vertical="center"/>
    </xf>
    <xf numFmtId="179" fontId="38" fillId="44" borderId="31" xfId="0" applyNumberFormat="1" applyFont="1" applyFill="1" applyBorder="1" applyAlignment="1">
      <alignment horizontal="right" vertical="center"/>
    </xf>
    <xf numFmtId="0" fontId="34" fillId="0" borderId="0" xfId="0" applyFont="1" applyBorder="1" applyAlignment="1">
      <alignment horizontal="left" vertical="center" wrapText="1"/>
    </xf>
    <xf numFmtId="179" fontId="34" fillId="44" borderId="0" xfId="0" applyNumberFormat="1" applyFont="1" applyFill="1" applyBorder="1" applyAlignment="1">
      <alignment horizontal="right" vertical="center"/>
    </xf>
    <xf numFmtId="179" fontId="34" fillId="0" borderId="0" xfId="0" applyNumberFormat="1" applyFont="1" applyFill="1" applyBorder="1" applyAlignment="1">
      <alignment horizontal="right" vertical="center"/>
    </xf>
    <xf numFmtId="0" fontId="34" fillId="0" borderId="32" xfId="0" applyFont="1" applyBorder="1" applyAlignment="1">
      <alignment horizontal="left" vertical="center" wrapText="1"/>
    </xf>
    <xf numFmtId="178" fontId="34" fillId="44" borderId="32" xfId="0" applyNumberFormat="1" applyFont="1" applyFill="1" applyBorder="1" applyAlignment="1">
      <alignment horizontal="right" vertical="center"/>
    </xf>
    <xf numFmtId="178" fontId="34" fillId="0" borderId="32" xfId="0" applyNumberFormat="1" applyFont="1" applyFill="1" applyBorder="1" applyAlignment="1">
      <alignment horizontal="right" vertical="center"/>
    </xf>
    <xf numFmtId="179" fontId="34" fillId="44" borderId="32" xfId="0" applyNumberFormat="1" applyFont="1" applyFill="1" applyBorder="1" applyAlignment="1">
      <alignment horizontal="right" vertical="center"/>
    </xf>
    <xf numFmtId="179" fontId="34" fillId="0" borderId="32" xfId="0" applyNumberFormat="1" applyFont="1" applyFill="1" applyBorder="1" applyAlignment="1">
      <alignment horizontal="right" vertical="center"/>
    </xf>
    <xf numFmtId="0" fontId="38" fillId="0" borderId="0" xfId="52" applyFont="1">
      <alignment/>
      <protection/>
    </xf>
    <xf numFmtId="0" fontId="38" fillId="0" borderId="0" xfId="0" applyFont="1" applyAlignment="1">
      <alignment/>
    </xf>
    <xf numFmtId="0" fontId="38" fillId="0" borderId="0" xfId="52" applyFont="1" applyAlignment="1">
      <alignment horizontal="left"/>
      <protection/>
    </xf>
    <xf numFmtId="192" fontId="38" fillId="0" borderId="0" xfId="52" applyNumberFormat="1" applyFont="1">
      <alignment/>
      <protection/>
    </xf>
    <xf numFmtId="0" fontId="38" fillId="0" borderId="0" xfId="0" applyFont="1" applyAlignment="1">
      <alignment/>
    </xf>
    <xf numFmtId="0" fontId="38" fillId="0" borderId="0" xfId="52" applyFont="1" applyFill="1">
      <alignment/>
      <protection/>
    </xf>
    <xf numFmtId="0" fontId="38" fillId="0" borderId="0" xfId="52" applyFont="1" applyAlignment="1">
      <alignment/>
      <protection/>
    </xf>
    <xf numFmtId="0" fontId="38" fillId="0" borderId="0" xfId="0" applyFont="1" applyAlignment="1">
      <alignment vertical="center"/>
    </xf>
    <xf numFmtId="0" fontId="15" fillId="0" borderId="0" xfId="0" applyFont="1" applyAlignment="1">
      <alignment horizontal="left" vertical="center"/>
    </xf>
    <xf numFmtId="0" fontId="0" fillId="0" borderId="0" xfId="0" applyNumberFormat="1" applyFont="1" applyAlignment="1">
      <alignment/>
    </xf>
    <xf numFmtId="0" fontId="0" fillId="0" borderId="0" xfId="0" applyNumberFormat="1" applyAlignment="1">
      <alignment/>
    </xf>
    <xf numFmtId="0" fontId="1" fillId="0" borderId="0" xfId="47" applyFont="1" applyFill="1" applyAlignment="1" applyProtection="1">
      <alignment horizontal="left" vertical="top"/>
      <protection/>
    </xf>
    <xf numFmtId="0" fontId="1" fillId="0" borderId="0" xfId="0" applyFont="1" applyFill="1" applyAlignment="1">
      <alignment vertical="center"/>
    </xf>
    <xf numFmtId="0" fontId="5" fillId="0" borderId="0" xfId="0" applyFont="1" applyFill="1" applyAlignment="1">
      <alignment horizontal="left" vertical="center"/>
    </xf>
    <xf numFmtId="0" fontId="1" fillId="0" borderId="0" xfId="0" applyFont="1" applyFill="1" applyAlignment="1">
      <alignment horizontal="left" vertical="center"/>
    </xf>
    <xf numFmtId="0" fontId="36" fillId="30" borderId="0" xfId="0" applyFont="1" applyFill="1" applyBorder="1" applyAlignment="1">
      <alignment horizontal="left" vertical="center"/>
    </xf>
    <xf numFmtId="0" fontId="11" fillId="0" borderId="0" xfId="0" applyFont="1" applyFill="1" applyBorder="1" applyAlignment="1">
      <alignment horizontal="left" vertical="center"/>
    </xf>
    <xf numFmtId="0" fontId="41" fillId="30" borderId="0" xfId="47" applyFont="1" applyFill="1" applyAlignment="1" applyProtection="1">
      <alignment horizontal="left" vertical="center"/>
      <protection/>
    </xf>
    <xf numFmtId="0" fontId="39" fillId="0" borderId="0" xfId="0" applyFont="1" applyFill="1" applyBorder="1" applyAlignment="1">
      <alignment horizontal="left" vertical="center"/>
    </xf>
    <xf numFmtId="0" fontId="39" fillId="30" borderId="0" xfId="0" applyFont="1" applyFill="1" applyBorder="1" applyAlignment="1">
      <alignment horizontal="left" vertical="center"/>
    </xf>
    <xf numFmtId="0" fontId="24" fillId="30" borderId="0" xfId="0" applyNumberFormat="1" applyFont="1" applyFill="1" applyBorder="1" applyAlignment="1">
      <alignment vertical="top" wrapText="1"/>
    </xf>
    <xf numFmtId="0" fontId="18" fillId="30" borderId="0" xfId="0" applyNumberFormat="1" applyFont="1" applyFill="1" applyBorder="1" applyAlignment="1">
      <alignment vertical="top" wrapText="1"/>
    </xf>
    <xf numFmtId="0" fontId="34" fillId="49" borderId="25"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49" borderId="25" xfId="0" applyFont="1" applyFill="1" applyBorder="1" applyAlignment="1">
      <alignment horizontal="center" vertical="top" wrapText="1"/>
    </xf>
    <xf numFmtId="0" fontId="34" fillId="0" borderId="25" xfId="0" applyFont="1" applyFill="1" applyBorder="1" applyAlignment="1">
      <alignment horizontal="center" vertical="top" wrapText="1"/>
    </xf>
    <xf numFmtId="0" fontId="38" fillId="0" borderId="25" xfId="0" applyFont="1" applyBorder="1" applyAlignment="1">
      <alignment horizontal="center" vertical="center"/>
    </xf>
    <xf numFmtId="0" fontId="38" fillId="0" borderId="27" xfId="0" applyFont="1" applyBorder="1" applyAlignment="1">
      <alignment horizontal="center" vertical="center"/>
    </xf>
    <xf numFmtId="0" fontId="34" fillId="0" borderId="25" xfId="52" applyFont="1" applyFill="1" applyBorder="1" applyAlignment="1">
      <alignment horizontal="center" vertical="center" wrapText="1"/>
      <protection/>
    </xf>
    <xf numFmtId="0" fontId="34" fillId="0" borderId="0" xfId="52" applyFont="1" applyFill="1" applyBorder="1" applyAlignment="1">
      <alignment horizontal="center" vertical="center" wrapText="1"/>
      <protection/>
    </xf>
    <xf numFmtId="0" fontId="38" fillId="0" borderId="0" xfId="52" applyFont="1" applyFill="1" applyBorder="1" applyAlignment="1">
      <alignment horizontal="center" vertical="center" wrapText="1"/>
      <protection/>
    </xf>
    <xf numFmtId="0" fontId="15" fillId="0" borderId="0" xfId="52" applyNumberFormat="1" applyFont="1" applyAlignment="1">
      <alignment wrapText="1"/>
      <protection/>
    </xf>
    <xf numFmtId="0" fontId="38" fillId="0" borderId="27" xfId="52" applyFont="1" applyFill="1" applyBorder="1" applyAlignment="1">
      <alignment horizontal="center" vertical="center" wrapText="1"/>
      <protection/>
    </xf>
  </cellXfs>
  <cellStyles count="12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Migliaia (0)_2riepilogo2000" xfId="49"/>
    <cellStyle name="Migliaia_2riepilogo2000" xfId="50"/>
    <cellStyle name="Neutral" xfId="51"/>
    <cellStyle name="Normal 2" xfId="52"/>
    <cellStyle name="Normal 2 2" xfId="53"/>
    <cellStyle name="Normal 3" xfId="54"/>
    <cellStyle name="Normale_2riepilogo2000" xfId="55"/>
    <cellStyle name="Notiz" xfId="56"/>
    <cellStyle name="Percent" xfId="57"/>
    <cellStyle name="SAPBEXaggData" xfId="58"/>
    <cellStyle name="SAPBEXaggData 2" xfId="59"/>
    <cellStyle name="SAPBEXaggDataEmph" xfId="60"/>
    <cellStyle name="SAPBEXaggItem" xfId="61"/>
    <cellStyle name="SAPBEXaggItem 2" xfId="62"/>
    <cellStyle name="SAPBEXaggItemX" xfId="63"/>
    <cellStyle name="SAPBEXaggItemX 2" xfId="64"/>
    <cellStyle name="SAPBEXchaText" xfId="65"/>
    <cellStyle name="SAPBEXchaText 2" xfId="66"/>
    <cellStyle name="SAPBEXchaText 3" xfId="67"/>
    <cellStyle name="SAPBEXexcBad7" xfId="68"/>
    <cellStyle name="SAPBEXexcBad8" xfId="69"/>
    <cellStyle name="SAPBEXexcBad9" xfId="70"/>
    <cellStyle name="SAPBEXexcCritical4" xfId="71"/>
    <cellStyle name="SAPBEXexcCritical5" xfId="72"/>
    <cellStyle name="SAPBEXexcCritical6" xfId="73"/>
    <cellStyle name="SAPBEXexcGood1" xfId="74"/>
    <cellStyle name="SAPBEXexcGood2" xfId="75"/>
    <cellStyle name="SAPBEXexcGood3" xfId="76"/>
    <cellStyle name="SAPBEXfilterDrill" xfId="77"/>
    <cellStyle name="SAPBEXfilterDrill 2" xfId="78"/>
    <cellStyle name="SAPBEXfilterItem" xfId="79"/>
    <cellStyle name="SAPBEXfilterText" xfId="80"/>
    <cellStyle name="SAPBEXformats" xfId="81"/>
    <cellStyle name="SAPBEXformats 2" xfId="82"/>
    <cellStyle name="SAPBEXheaderItem" xfId="83"/>
    <cellStyle name="SAPBEXheaderItem 2" xfId="84"/>
    <cellStyle name="SAPBEXheaderText" xfId="85"/>
    <cellStyle name="SAPBEXHLevel0" xfId="86"/>
    <cellStyle name="SAPBEXHLevel0 2" xfId="87"/>
    <cellStyle name="SAPBEXHLevel0X" xfId="88"/>
    <cellStyle name="SAPBEXHLevel0X 2" xfId="89"/>
    <cellStyle name="SAPBEXHLevel1" xfId="90"/>
    <cellStyle name="SAPBEXHLevel1 2" xfId="91"/>
    <cellStyle name="SAPBEXHLevel1X" xfId="92"/>
    <cellStyle name="SAPBEXHLevel1X 2" xfId="93"/>
    <cellStyle name="SAPBEXHLevel2" xfId="94"/>
    <cellStyle name="SAPBEXHLevel2 2" xfId="95"/>
    <cellStyle name="SAPBEXHLevel2X" xfId="96"/>
    <cellStyle name="SAPBEXHLevel2X 2" xfId="97"/>
    <cellStyle name="SAPBEXHLevel3" xfId="98"/>
    <cellStyle name="SAPBEXHLevel3 2" xfId="99"/>
    <cellStyle name="SAPBEXHLevel3X" xfId="100"/>
    <cellStyle name="SAPBEXHLevel3X 2" xfId="101"/>
    <cellStyle name="SAPBEXinputData" xfId="102"/>
    <cellStyle name="SAPBEXresData" xfId="103"/>
    <cellStyle name="SAPBEXresDataEmph" xfId="104"/>
    <cellStyle name="SAPBEXresItem" xfId="105"/>
    <cellStyle name="SAPBEXresItem 2" xfId="106"/>
    <cellStyle name="SAPBEXresItemX" xfId="107"/>
    <cellStyle name="SAPBEXresItemX 2" xfId="108"/>
    <cellStyle name="SAPBEXstdData" xfId="109"/>
    <cellStyle name="SAPBEXstdData 2" xfId="110"/>
    <cellStyle name="SAPBEXstdDataEmph" xfId="111"/>
    <cellStyle name="SAPBEXstdDataEmph 2" xfId="112"/>
    <cellStyle name="SAPBEXstdItem" xfId="113"/>
    <cellStyle name="SAPBEXstdItemX" xfId="114"/>
    <cellStyle name="SAPBEXstdItemX 2" xfId="115"/>
    <cellStyle name="SAPBEXtitle" xfId="116"/>
    <cellStyle name="SAPBEXtitle 2" xfId="117"/>
    <cellStyle name="SAPBEXundefined" xfId="118"/>
    <cellStyle name="SAPBEXundefined 2" xfId="119"/>
    <cellStyle name="Schlecht" xfId="120"/>
    <cellStyle name="Standard 2" xfId="121"/>
    <cellStyle name="Überschrift" xfId="122"/>
    <cellStyle name="Überschrift 1" xfId="123"/>
    <cellStyle name="Überschrift 2" xfId="124"/>
    <cellStyle name="Überschrift 3" xfId="125"/>
    <cellStyle name="Überschrift 4" xfId="126"/>
    <cellStyle name="Undefiniert" xfId="127"/>
    <cellStyle name="Valuta (0)_2riepilogo2000" xfId="128"/>
    <cellStyle name="Valuta_2riepilogo2000" xfId="129"/>
    <cellStyle name="Verknüpfte Zelle" xfId="130"/>
    <cellStyle name="Currency" xfId="131"/>
    <cellStyle name="Currency [0]" xfId="132"/>
    <cellStyle name="Warnender Text" xfId="133"/>
    <cellStyle name="Zelle überprüfen"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aimuc02\wgsv\H2\H2_Closing\01_All\Closing%20process\2010\3Q\11_Segment%20excels\20101102_PC_Supertable_3Q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2\H2_Closing\01_All\Closing%20process\2010\3Q\11_Segment%20excels\20101102_LH_Supertable_9M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H2\H2_Closing\01_All\Closing%20process\2010\3Q\11_Segment%20excels\20101102_PC_Supertable_3Q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 Life</v>
          </cell>
          <cell r="E13">
            <v>11375</v>
          </cell>
          <cell r="O13">
            <v>6899</v>
          </cell>
        </row>
        <row r="14">
          <cell r="B14" t="str">
            <v>Germany Health</v>
          </cell>
          <cell r="E14">
            <v>2409</v>
          </cell>
          <cell r="O14">
            <v>2379</v>
          </cell>
        </row>
        <row r="15">
          <cell r="B15" t="str">
            <v>Switzerland</v>
          </cell>
          <cell r="E15">
            <v>1264</v>
          </cell>
          <cell r="O15">
            <v>457</v>
          </cell>
        </row>
        <row r="16">
          <cell r="B16" t="str">
            <v>Austria</v>
          </cell>
          <cell r="E16">
            <v>298</v>
          </cell>
          <cell r="O16">
            <v>210</v>
          </cell>
        </row>
        <row r="17">
          <cell r="B17" t="str">
            <v>German Speaking Countries</v>
          </cell>
          <cell r="E17">
            <v>15346</v>
          </cell>
          <cell r="O17">
            <v>9945</v>
          </cell>
        </row>
        <row r="19">
          <cell r="B19" t="str">
            <v>Italy</v>
          </cell>
          <cell r="E19">
            <v>6698</v>
          </cell>
          <cell r="O19">
            <v>513</v>
          </cell>
        </row>
        <row r="20">
          <cell r="B20" t="str">
            <v>France</v>
          </cell>
          <cell r="E20">
            <v>6079</v>
          </cell>
          <cell r="O20">
            <v>2136</v>
          </cell>
        </row>
        <row r="21">
          <cell r="B21" t="str">
            <v>Spain</v>
          </cell>
          <cell r="E21">
            <v>598</v>
          </cell>
          <cell r="O21">
            <v>286</v>
          </cell>
        </row>
        <row r="22">
          <cell r="B22" t="str">
            <v>South America</v>
          </cell>
          <cell r="E22">
            <v>38</v>
          </cell>
          <cell r="O22">
            <v>26</v>
          </cell>
        </row>
        <row r="23">
          <cell r="B23" t="str">
            <v>Netherlands</v>
          </cell>
          <cell r="E23">
            <v>235</v>
          </cell>
          <cell r="O23">
            <v>117</v>
          </cell>
        </row>
        <row r="24">
          <cell r="B24" t="str">
            <v>Turkey</v>
          </cell>
          <cell r="E24">
            <v>74</v>
          </cell>
          <cell r="O24">
            <v>27</v>
          </cell>
        </row>
        <row r="25">
          <cell r="B25" t="str">
            <v>Belgium/Luxembourg</v>
          </cell>
          <cell r="E25">
            <v>771</v>
          </cell>
          <cell r="O25">
            <v>265</v>
          </cell>
        </row>
        <row r="26">
          <cell r="B26" t="str">
            <v>Portugal</v>
          </cell>
          <cell r="E26">
            <v>128</v>
          </cell>
          <cell r="O26">
            <v>60</v>
          </cell>
        </row>
        <row r="27">
          <cell r="B27" t="str">
            <v>Greece</v>
          </cell>
          <cell r="E27">
            <v>86</v>
          </cell>
          <cell r="O27">
            <v>48</v>
          </cell>
        </row>
        <row r="28">
          <cell r="B28" t="str">
            <v>Africa</v>
          </cell>
          <cell r="E28">
            <v>26</v>
          </cell>
          <cell r="O28">
            <v>15</v>
          </cell>
        </row>
        <row r="29">
          <cell r="B29" t="str">
            <v>Europe incl. South America</v>
          </cell>
          <cell r="E29">
            <v>14733</v>
          </cell>
          <cell r="O29">
            <v>3493</v>
          </cell>
        </row>
        <row r="31">
          <cell r="B31" t="str">
            <v>United States</v>
          </cell>
          <cell r="E31">
            <v>5938</v>
          </cell>
          <cell r="O31">
            <v>455</v>
          </cell>
        </row>
        <row r="32">
          <cell r="B32" t="str">
            <v>Mexico</v>
          </cell>
          <cell r="E32">
            <v>71</v>
          </cell>
          <cell r="O32">
            <v>23</v>
          </cell>
        </row>
        <row r="33">
          <cell r="B33" t="str">
            <v>NAFTA Markets</v>
          </cell>
          <cell r="E33">
            <v>6009</v>
          </cell>
          <cell r="O33">
            <v>478</v>
          </cell>
        </row>
        <row r="35">
          <cell r="B35" t="str">
            <v>Reinsurance LH</v>
          </cell>
          <cell r="E35">
            <v>236</v>
          </cell>
          <cell r="O35">
            <v>223</v>
          </cell>
        </row>
        <row r="36">
          <cell r="B36" t="str">
            <v>Global Insurance Lines &amp; Anglo Markets</v>
          </cell>
          <cell r="E36">
            <v>236</v>
          </cell>
          <cell r="O36">
            <v>223</v>
          </cell>
        </row>
        <row r="38">
          <cell r="B38" t="str">
            <v>South Korea</v>
          </cell>
          <cell r="E38">
            <v>1413</v>
          </cell>
          <cell r="O38">
            <v>473</v>
          </cell>
        </row>
        <row r="39">
          <cell r="B39" t="str">
            <v>Taiwan</v>
          </cell>
          <cell r="E39">
            <v>1550</v>
          </cell>
          <cell r="O39">
            <v>77</v>
          </cell>
        </row>
        <row r="40">
          <cell r="B40" t="str">
            <v>Malaysia</v>
          </cell>
          <cell r="E40">
            <v>171</v>
          </cell>
          <cell r="O40">
            <v>117</v>
          </cell>
        </row>
        <row r="41">
          <cell r="B41" t="str">
            <v>Indonesia</v>
          </cell>
          <cell r="E41">
            <v>298</v>
          </cell>
          <cell r="O41">
            <v>62</v>
          </cell>
        </row>
        <row r="42">
          <cell r="B42" t="str">
            <v>Other</v>
          </cell>
          <cell r="E42">
            <v>1355</v>
          </cell>
          <cell r="O42">
            <v>163</v>
          </cell>
        </row>
        <row r="43">
          <cell r="B43" t="str">
            <v>Asia-Pacific</v>
          </cell>
          <cell r="E43">
            <v>4787</v>
          </cell>
          <cell r="O43">
            <v>892</v>
          </cell>
        </row>
        <row r="44">
          <cell r="B44" t="str">
            <v>Hungary</v>
          </cell>
          <cell r="E44">
            <v>155</v>
          </cell>
          <cell r="O44">
            <v>48</v>
          </cell>
        </row>
        <row r="45">
          <cell r="B45" t="str">
            <v>Slovakia</v>
          </cell>
          <cell r="E45">
            <v>182</v>
          </cell>
          <cell r="O45">
            <v>125</v>
          </cell>
        </row>
        <row r="46">
          <cell r="B46" t="str">
            <v>Czech Republic</v>
          </cell>
          <cell r="E46">
            <v>117</v>
          </cell>
          <cell r="O46">
            <v>37</v>
          </cell>
        </row>
        <row r="47">
          <cell r="B47" t="str">
            <v>Poland</v>
          </cell>
          <cell r="E47">
            <v>289</v>
          </cell>
          <cell r="O47">
            <v>151</v>
          </cell>
        </row>
        <row r="48">
          <cell r="B48" t="str">
            <v>Romania</v>
          </cell>
          <cell r="E48">
            <v>16</v>
          </cell>
          <cell r="O48">
            <v>11</v>
          </cell>
        </row>
        <row r="49">
          <cell r="B49" t="str">
            <v>Croatia</v>
          </cell>
          <cell r="E49">
            <v>34</v>
          </cell>
          <cell r="O49">
            <v>30</v>
          </cell>
        </row>
        <row r="50">
          <cell r="B50" t="str">
            <v>Bulgaria</v>
          </cell>
          <cell r="E50">
            <v>18</v>
          </cell>
          <cell r="O50">
            <v>16</v>
          </cell>
        </row>
        <row r="51">
          <cell r="B51" t="str">
            <v>Russia</v>
          </cell>
          <cell r="E51">
            <v>20</v>
          </cell>
          <cell r="O51">
            <v>12</v>
          </cell>
        </row>
        <row r="52">
          <cell r="B52" t="str">
            <v>Central and Eastern Europe</v>
          </cell>
          <cell r="E52">
            <v>831</v>
          </cell>
          <cell r="O52">
            <v>430</v>
          </cell>
        </row>
        <row r="53">
          <cell r="B53" t="str">
            <v>Middle East and North Africa</v>
          </cell>
          <cell r="E53">
            <v>100</v>
          </cell>
          <cell r="O53">
            <v>71</v>
          </cell>
        </row>
        <row r="54">
          <cell r="B54" t="str">
            <v>Global Life</v>
          </cell>
          <cell r="E54">
            <v>180</v>
          </cell>
          <cell r="O54">
            <v>3</v>
          </cell>
        </row>
        <row r="55">
          <cell r="B55" t="str">
            <v>Growth Markets</v>
          </cell>
          <cell r="E55">
            <v>5898</v>
          </cell>
          <cell r="O55">
            <v>1396</v>
          </cell>
        </row>
        <row r="57">
          <cell r="B57" t="str">
            <v>Consolidation</v>
          </cell>
          <cell r="E57">
            <v>-189</v>
          </cell>
          <cell r="O57">
            <v>0</v>
          </cell>
        </row>
        <row r="58">
          <cell r="B58" t="str">
            <v>Total</v>
          </cell>
          <cell r="E58">
            <v>42033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0"/>
  <sheetViews>
    <sheetView showGridLines="0" tabSelected="1" zoomScalePageLayoutView="0" workbookViewId="0" topLeftCell="B1">
      <selection activeCell="B22" sqref="B22:G22"/>
    </sheetView>
  </sheetViews>
  <sheetFormatPr defaultColWidth="11.421875" defaultRowHeight="18" customHeight="1"/>
  <cols>
    <col min="1" max="1" width="3.00390625" style="279" hidden="1" customWidth="1"/>
    <col min="2" max="2" width="2.28125" style="279" customWidth="1"/>
    <col min="3" max="3" width="5.28125" style="279" hidden="1" customWidth="1"/>
    <col min="4" max="4" width="9.140625" style="279" customWidth="1"/>
    <col min="5" max="5" width="12.421875" style="279" customWidth="1"/>
    <col min="6" max="6" width="9.140625" style="279" customWidth="1"/>
    <col min="7" max="7" width="39.7109375" style="279" customWidth="1"/>
    <col min="8" max="16384" width="11.421875" style="279" customWidth="1"/>
  </cols>
  <sheetData>
    <row r="1" spans="1:9" ht="18" customHeight="1">
      <c r="A1" s="492" t="s">
        <v>22</v>
      </c>
      <c r="B1" s="492"/>
      <c r="C1" s="492"/>
      <c r="D1" s="492"/>
      <c r="E1" s="492"/>
      <c r="F1" s="492"/>
      <c r="G1" s="278"/>
      <c r="H1" s="278"/>
      <c r="I1" s="278"/>
    </row>
    <row r="2" spans="1:9" ht="18" customHeight="1">
      <c r="A2" s="493" t="s">
        <v>138</v>
      </c>
      <c r="B2" s="493"/>
      <c r="C2" s="493"/>
      <c r="D2" s="493"/>
      <c r="E2" s="493"/>
      <c r="F2" s="493"/>
      <c r="G2" s="493"/>
      <c r="H2" s="280"/>
      <c r="I2" s="280"/>
    </row>
    <row r="3" spans="1:9" ht="12" customHeight="1">
      <c r="A3" s="280"/>
      <c r="B3" s="280"/>
      <c r="C3" s="280"/>
      <c r="D3" s="280"/>
      <c r="E3" s="280"/>
      <c r="F3" s="280"/>
      <c r="G3" s="280"/>
      <c r="H3" s="280"/>
      <c r="I3" s="280"/>
    </row>
    <row r="4" spans="1:9" ht="18" customHeight="1">
      <c r="A4" s="280"/>
      <c r="B4" s="281" t="s">
        <v>252</v>
      </c>
      <c r="C4" s="281"/>
      <c r="D4" s="281"/>
      <c r="E4" s="281"/>
      <c r="F4" s="280"/>
      <c r="G4" s="280"/>
      <c r="H4" s="280"/>
      <c r="I4" s="280"/>
    </row>
    <row r="5" spans="1:9" s="286" customFormat="1" ht="18" customHeight="1">
      <c r="A5" s="282"/>
      <c r="B5" s="283" t="s">
        <v>136</v>
      </c>
      <c r="C5" s="284"/>
      <c r="D5" s="285"/>
      <c r="E5" s="330"/>
      <c r="F5" s="330"/>
      <c r="G5" s="331"/>
      <c r="H5" s="331"/>
      <c r="I5" s="331"/>
    </row>
    <row r="6" spans="1:9" s="289" customFormat="1" ht="18" customHeight="1">
      <c r="A6" s="287"/>
      <c r="B6" s="288"/>
      <c r="C6" s="288"/>
      <c r="D6" s="494" t="s">
        <v>107</v>
      </c>
      <c r="E6" s="494"/>
      <c r="F6" s="494"/>
      <c r="G6" s="288"/>
      <c r="H6" s="287"/>
      <c r="I6" s="287"/>
    </row>
    <row r="7" spans="1:9" s="289" customFormat="1" ht="18" customHeight="1">
      <c r="A7" s="287"/>
      <c r="B7" s="288"/>
      <c r="C7" s="288"/>
      <c r="D7" s="494" t="s">
        <v>108</v>
      </c>
      <c r="E7" s="494"/>
      <c r="F7" s="494"/>
      <c r="G7" s="288"/>
      <c r="H7" s="287"/>
      <c r="I7" s="287"/>
    </row>
    <row r="8" ht="12" customHeight="1"/>
    <row r="9" spans="1:9" ht="18" customHeight="1">
      <c r="A9" s="280"/>
      <c r="B9" s="496" t="s">
        <v>253</v>
      </c>
      <c r="C9" s="496"/>
      <c r="D9" s="496"/>
      <c r="E9" s="496"/>
      <c r="F9" s="496"/>
      <c r="G9" s="496"/>
      <c r="H9" s="496"/>
      <c r="I9" s="496"/>
    </row>
    <row r="10" spans="1:9" s="286" customFormat="1" ht="18" customHeight="1">
      <c r="A10" s="282"/>
      <c r="B10" s="283" t="str">
        <f>B5</f>
        <v>(starting from 1Q 2014)</v>
      </c>
      <c r="C10" s="284"/>
      <c r="D10" s="330"/>
      <c r="E10" s="330"/>
      <c r="F10" s="330"/>
      <c r="G10" s="331"/>
      <c r="H10" s="331"/>
      <c r="I10" s="331"/>
    </row>
    <row r="11" spans="1:9" s="289" customFormat="1" ht="18" customHeight="1">
      <c r="A11" s="287"/>
      <c r="B11" s="288"/>
      <c r="C11" s="288"/>
      <c r="D11" s="494" t="s">
        <v>22</v>
      </c>
      <c r="E11" s="494"/>
      <c r="F11" s="287"/>
      <c r="G11" s="287"/>
      <c r="H11" s="287"/>
      <c r="I11" s="287"/>
    </row>
    <row r="12" spans="1:9" s="289" customFormat="1" ht="18" customHeight="1">
      <c r="A12" s="287"/>
      <c r="B12" s="288"/>
      <c r="C12" s="288"/>
      <c r="D12" s="494" t="s">
        <v>21</v>
      </c>
      <c r="E12" s="494"/>
      <c r="F12" s="287"/>
      <c r="G12" s="287"/>
      <c r="H12" s="287"/>
      <c r="I12" s="287"/>
    </row>
    <row r="13" spans="1:9" s="289" customFormat="1" ht="18" customHeight="1">
      <c r="A13" s="287"/>
      <c r="B13" s="288"/>
      <c r="C13" s="288"/>
      <c r="D13" s="494" t="s">
        <v>6</v>
      </c>
      <c r="E13" s="494"/>
      <c r="F13" s="287"/>
      <c r="G13" s="287"/>
      <c r="H13" s="287"/>
      <c r="I13" s="287"/>
    </row>
    <row r="14" spans="1:9" s="289" customFormat="1" ht="18" customHeight="1">
      <c r="A14" s="287"/>
      <c r="B14" s="288"/>
      <c r="C14" s="288"/>
      <c r="D14" s="494" t="s">
        <v>54</v>
      </c>
      <c r="E14" s="494"/>
      <c r="F14" s="287"/>
      <c r="G14" s="287"/>
      <c r="H14" s="287"/>
      <c r="I14" s="287"/>
    </row>
    <row r="15" spans="1:9" s="289" customFormat="1" ht="18" customHeight="1">
      <c r="A15" s="287"/>
      <c r="B15" s="288"/>
      <c r="C15" s="288"/>
      <c r="D15" s="494" t="s">
        <v>56</v>
      </c>
      <c r="E15" s="494"/>
      <c r="F15" s="287"/>
      <c r="G15" s="287"/>
      <c r="H15" s="287"/>
      <c r="I15" s="287"/>
    </row>
    <row r="16" spans="1:9" s="289" customFormat="1" ht="18" customHeight="1">
      <c r="A16" s="287"/>
      <c r="B16" s="288"/>
      <c r="C16" s="288"/>
      <c r="D16" s="494" t="s">
        <v>63</v>
      </c>
      <c r="E16" s="494"/>
      <c r="F16" s="287"/>
      <c r="G16" s="287"/>
      <c r="H16" s="287"/>
      <c r="I16" s="287"/>
    </row>
    <row r="17" ht="12" customHeight="1"/>
    <row r="18" spans="2:7" ht="18" customHeight="1">
      <c r="B18" s="496" t="s">
        <v>254</v>
      </c>
      <c r="C18" s="496"/>
      <c r="D18" s="496"/>
      <c r="E18" s="496"/>
      <c r="F18" s="496"/>
      <c r="G18" s="496"/>
    </row>
    <row r="19" spans="1:12" s="286" customFormat="1" ht="18" customHeight="1">
      <c r="A19" s="282"/>
      <c r="B19" s="283" t="str">
        <f>B10</f>
        <v>(starting from 1Q 2014)</v>
      </c>
      <c r="C19" s="284"/>
      <c r="D19" s="330"/>
      <c r="E19" s="330"/>
      <c r="F19" s="330"/>
      <c r="G19" s="331"/>
      <c r="H19" s="331"/>
      <c r="I19" s="331"/>
      <c r="J19" s="332"/>
      <c r="K19" s="332"/>
      <c r="L19" s="332"/>
    </row>
    <row r="20" spans="1:9" s="289" customFormat="1" ht="18" customHeight="1">
      <c r="A20" s="287"/>
      <c r="B20" s="288"/>
      <c r="C20" s="288"/>
      <c r="D20" s="494" t="s">
        <v>109</v>
      </c>
      <c r="E20" s="494"/>
      <c r="F20" s="494"/>
      <c r="G20" s="494"/>
      <c r="H20" s="287"/>
      <c r="I20" s="287"/>
    </row>
    <row r="21" spans="1:9" s="289" customFormat="1" ht="12" customHeight="1">
      <c r="A21" s="287"/>
      <c r="B21" s="288"/>
      <c r="C21" s="288"/>
      <c r="D21" s="333"/>
      <c r="E21" s="333"/>
      <c r="F21" s="333"/>
      <c r="G21" s="333"/>
      <c r="H21" s="287"/>
      <c r="I21" s="287"/>
    </row>
    <row r="22" spans="1:9" ht="18" customHeight="1">
      <c r="A22" s="280"/>
      <c r="B22" s="495" t="s">
        <v>258</v>
      </c>
      <c r="C22" s="495"/>
      <c r="D22" s="495"/>
      <c r="E22" s="495"/>
      <c r="F22" s="495"/>
      <c r="G22" s="495"/>
      <c r="H22" s="280"/>
      <c r="I22" s="280"/>
    </row>
    <row r="23" spans="1:9" s="286" customFormat="1" ht="18" customHeight="1">
      <c r="A23" s="282"/>
      <c r="B23" s="369" t="s">
        <v>255</v>
      </c>
      <c r="C23" s="370"/>
      <c r="D23" s="488"/>
      <c r="E23" s="488"/>
      <c r="F23" s="488"/>
      <c r="G23" s="371"/>
      <c r="H23" s="331"/>
      <c r="I23" s="331"/>
    </row>
    <row r="24" spans="1:9" ht="18" customHeight="1">
      <c r="A24" s="280"/>
      <c r="B24" s="368"/>
      <c r="C24" s="5"/>
      <c r="D24" s="372" t="s">
        <v>21</v>
      </c>
      <c r="E24" s="373"/>
      <c r="F24" s="374"/>
      <c r="G24" s="374"/>
      <c r="H24" s="334"/>
      <c r="I24" s="280"/>
    </row>
    <row r="25" spans="1:9" ht="18" customHeight="1">
      <c r="A25" s="280"/>
      <c r="B25" s="368"/>
      <c r="C25" s="5"/>
      <c r="D25" s="494" t="s">
        <v>256</v>
      </c>
      <c r="E25" s="494"/>
      <c r="F25" s="373"/>
      <c r="G25" s="373"/>
      <c r="H25" s="281"/>
      <c r="I25" s="280"/>
    </row>
    <row r="26" spans="1:9" s="289" customFormat="1" ht="18" customHeight="1">
      <c r="A26" s="287"/>
      <c r="B26" s="489"/>
      <c r="C26" s="489"/>
      <c r="D26" s="494" t="s">
        <v>257</v>
      </c>
      <c r="E26" s="494"/>
      <c r="F26" s="490"/>
      <c r="G26" s="490"/>
      <c r="H26" s="287"/>
      <c r="I26" s="287"/>
    </row>
    <row r="27" spans="1:9" ht="4.5" customHeight="1">
      <c r="A27" s="280"/>
      <c r="B27" s="368"/>
      <c r="C27" s="368"/>
      <c r="D27" s="368"/>
      <c r="E27" s="368"/>
      <c r="F27" s="368"/>
      <c r="G27" s="368"/>
      <c r="H27" s="280"/>
      <c r="I27" s="280"/>
    </row>
    <row r="28" spans="1:9" ht="18" customHeight="1">
      <c r="A28" s="280"/>
      <c r="B28" s="368"/>
      <c r="C28" s="5"/>
      <c r="D28" s="372" t="s">
        <v>6</v>
      </c>
      <c r="E28" s="374"/>
      <c r="F28" s="374"/>
      <c r="G28" s="374"/>
      <c r="H28" s="334"/>
      <c r="I28" s="280"/>
    </row>
    <row r="29" spans="1:9" ht="18" customHeight="1">
      <c r="A29" s="280"/>
      <c r="B29" s="368"/>
      <c r="C29" s="5"/>
      <c r="D29" s="494" t="s">
        <v>256</v>
      </c>
      <c r="E29" s="494"/>
      <c r="F29" s="374"/>
      <c r="G29" s="374"/>
      <c r="H29" s="334"/>
      <c r="I29" s="280"/>
    </row>
    <row r="30" spans="1:9" s="289" customFormat="1" ht="18" customHeight="1">
      <c r="A30" s="287"/>
      <c r="B30" s="491"/>
      <c r="C30" s="491"/>
      <c r="D30" s="494" t="s">
        <v>257</v>
      </c>
      <c r="E30" s="494"/>
      <c r="F30" s="490"/>
      <c r="G30" s="490"/>
      <c r="H30" s="287"/>
      <c r="I30" s="287"/>
    </row>
  </sheetData>
  <sheetProtection/>
  <mergeCells count="18">
    <mergeCell ref="D26:E26"/>
    <mergeCell ref="D30:E30"/>
    <mergeCell ref="D15:E15"/>
    <mergeCell ref="D16:E16"/>
    <mergeCell ref="B18:G18"/>
    <mergeCell ref="D20:G20"/>
    <mergeCell ref="D29:E29"/>
    <mergeCell ref="D25:E25"/>
    <mergeCell ref="A1:F1"/>
    <mergeCell ref="A2:G2"/>
    <mergeCell ref="D6:F6"/>
    <mergeCell ref="B22:G22"/>
    <mergeCell ref="D7:F7"/>
    <mergeCell ref="B9:I9"/>
    <mergeCell ref="D11:E11"/>
    <mergeCell ref="D12:E12"/>
    <mergeCell ref="D13:E13"/>
    <mergeCell ref="D14:E14"/>
  </mergeCells>
  <hyperlinks>
    <hyperlink ref="D6" location="'Balance Sheets'!A1" display="Consolidated Balance Sheets"/>
    <hyperlink ref="D7" location="'Income Statements'!A1" display="Consolidated Income Statements"/>
    <hyperlink ref="D11" location="'OP - Group'!A1" display="Allianz Group"/>
    <hyperlink ref="D12" location="'OP - P-C'!A1" display="Property and Casualty "/>
    <hyperlink ref="D13" location="'OP - L-H'!A1" display="Life and Health "/>
    <hyperlink ref="D14" location="'OP - AM'!A1" display="Asset Management "/>
    <hyperlink ref="D15" location="'OP - Corp'!A1" display="Corporate and Other"/>
    <hyperlink ref="D16" location="'OP - Consolidation'!A1" display="Consolidation"/>
    <hyperlink ref="D20" location="KPIs!A1" display="Operating Key Performance Indicators (KPI)"/>
    <hyperlink ref="D25:E25" location="'PC 2Q 2015'!A1" display="2Q 2014"/>
    <hyperlink ref="D26:E26" location="'PC 6M 2015'!A1" display="6M 2014"/>
    <hyperlink ref="D29:E29" location="'LH 2Q 2015'!A1" display="2Q 2014"/>
    <hyperlink ref="D30:E30" location="'LH 6M 2015'!A1" display="6M 2014"/>
  </hyperlinks>
  <printOptions/>
  <pageMargins left="0.7874015748031497" right="0.7874015748031497" top="0.7874015748031497" bottom="0.5511811023622047" header="0.2755905511811024" footer="0.31496062992125984"/>
  <pageSetup horizontalDpi="600" verticalDpi="600" orientation="landscape" paperSize="9" r:id="rId2"/>
  <headerFooter alignWithMargins="0">
    <oddHeader>&amp;R&amp;G</oddHeader>
  </headerFooter>
  <legacyDrawingHF r:id="rId1"/>
</worksheet>
</file>

<file path=xl/worksheets/sheet10.xml><?xml version="1.0" encoding="utf-8"?>
<worksheet xmlns="http://schemas.openxmlformats.org/spreadsheetml/2006/main" xmlns:r="http://schemas.openxmlformats.org/officeDocument/2006/relationships">
  <dimension ref="A1:L34"/>
  <sheetViews>
    <sheetView showGridLines="0" zoomScalePageLayoutView="0" workbookViewId="0" topLeftCell="A1">
      <selection activeCell="A1" sqref="A1"/>
    </sheetView>
  </sheetViews>
  <sheetFormatPr defaultColWidth="11.421875" defaultRowHeight="12.75"/>
  <cols>
    <col min="1" max="1" width="1.57421875" style="291" customWidth="1"/>
    <col min="2" max="2" width="32.00390625" style="291" customWidth="1"/>
    <col min="3" max="4" width="8.7109375" style="291" customWidth="1"/>
    <col min="5" max="5" width="8.7109375" style="324" customWidth="1"/>
    <col min="6" max="6" width="8.7109375" style="291" customWidth="1"/>
    <col min="7" max="9" width="8.7109375" style="326" customWidth="1"/>
    <col min="10" max="10" width="8.7109375" style="291" customWidth="1"/>
    <col min="11" max="11" width="2.28125" style="291" customWidth="1"/>
    <col min="12" max="16384" width="11.421875" style="291" customWidth="1"/>
  </cols>
  <sheetData>
    <row r="1" spans="1:9" ht="19.5" customHeight="1">
      <c r="A1" s="158" t="s">
        <v>122</v>
      </c>
      <c r="B1" s="158"/>
      <c r="C1" s="290"/>
      <c r="D1" s="290"/>
      <c r="E1" s="323"/>
      <c r="F1" s="290"/>
      <c r="G1" s="325"/>
      <c r="H1" s="325"/>
      <c r="I1" s="325"/>
    </row>
    <row r="2" spans="1:9" s="292" customFormat="1" ht="19.5" customHeight="1">
      <c r="A2" s="159" t="s">
        <v>138</v>
      </c>
      <c r="B2" s="159"/>
      <c r="E2" s="326"/>
      <c r="G2" s="326"/>
      <c r="H2" s="326"/>
      <c r="I2" s="326"/>
    </row>
    <row r="3" spans="1:11" ht="12.75">
      <c r="A3" s="292"/>
      <c r="B3" s="292"/>
      <c r="C3" s="292"/>
      <c r="D3" s="292"/>
      <c r="F3" s="292"/>
      <c r="J3" s="292"/>
      <c r="K3" s="292"/>
    </row>
    <row r="4" spans="1:11" ht="12.75">
      <c r="A4" s="292"/>
      <c r="B4" s="292"/>
      <c r="C4" s="292"/>
      <c r="D4" s="292"/>
      <c r="F4" s="292"/>
      <c r="J4" s="292"/>
      <c r="K4" s="292"/>
    </row>
    <row r="5" spans="1:12" ht="15">
      <c r="A5" s="293"/>
      <c r="B5" s="293"/>
      <c r="C5" s="294" t="s">
        <v>118</v>
      </c>
      <c r="D5" s="339" t="s">
        <v>125</v>
      </c>
      <c r="E5" s="294" t="s">
        <v>126</v>
      </c>
      <c r="F5" s="294" t="s">
        <v>127</v>
      </c>
      <c r="G5" s="294">
        <v>2014</v>
      </c>
      <c r="H5" s="294" t="s">
        <v>130</v>
      </c>
      <c r="I5" s="339" t="s">
        <v>131</v>
      </c>
      <c r="J5" s="295" t="s">
        <v>129</v>
      </c>
      <c r="K5" s="296"/>
      <c r="L5" s="292"/>
    </row>
    <row r="6" spans="1:12" ht="5.25" customHeight="1" thickBot="1">
      <c r="A6" s="297"/>
      <c r="B6" s="297"/>
      <c r="C6" s="340"/>
      <c r="D6" s="298"/>
      <c r="E6" s="297"/>
      <c r="F6" s="340"/>
      <c r="G6" s="340"/>
      <c r="H6" s="340"/>
      <c r="I6" s="298"/>
      <c r="J6" s="299"/>
      <c r="K6" s="300"/>
      <c r="L6" s="292"/>
    </row>
    <row r="7" spans="1:12" ht="5.25" customHeight="1">
      <c r="A7" s="301"/>
      <c r="B7" s="344"/>
      <c r="C7" s="341"/>
      <c r="D7" s="302"/>
      <c r="E7" s="301"/>
      <c r="F7" s="341"/>
      <c r="G7" s="341"/>
      <c r="H7" s="341"/>
      <c r="I7" s="302"/>
      <c r="J7" s="293"/>
      <c r="K7" s="303"/>
      <c r="L7" s="292"/>
    </row>
    <row r="8" spans="1:12" ht="12.75">
      <c r="A8" s="304" t="s">
        <v>113</v>
      </c>
      <c r="B8" s="345"/>
      <c r="C8" s="339"/>
      <c r="D8" s="294"/>
      <c r="E8" s="294"/>
      <c r="F8" s="339"/>
      <c r="G8" s="339"/>
      <c r="H8" s="339"/>
      <c r="I8" s="294"/>
      <c r="J8" s="295"/>
      <c r="K8" s="305"/>
      <c r="L8" s="292"/>
    </row>
    <row r="9" spans="1:12" ht="12.75" customHeight="1">
      <c r="A9" s="301"/>
      <c r="B9" s="345" t="s">
        <v>115</v>
      </c>
      <c r="C9" s="306">
        <f>'OP - Group'!B7</f>
        <v>33963.16003</v>
      </c>
      <c r="D9" s="342">
        <f>'OP - Group'!C7</f>
        <v>29457.002680000005</v>
      </c>
      <c r="E9" s="306">
        <f>'OP - Group'!D7</f>
        <v>28780.71007</v>
      </c>
      <c r="F9" s="306">
        <f>'OP - Group'!E7</f>
        <v>30052.16528</v>
      </c>
      <c r="G9" s="383">
        <f>'OP - Group'!F7</f>
        <v>122253.03806</v>
      </c>
      <c r="H9" s="306">
        <f>'OP - Group'!G7</f>
        <v>37769.0079</v>
      </c>
      <c r="I9" s="342">
        <f>'OP - Group'!H7</f>
        <v>30169.56455000001</v>
      </c>
      <c r="J9" s="309">
        <f>'OP - Group'!I7</f>
        <v>0.02418989731374818</v>
      </c>
      <c r="K9" s="308"/>
      <c r="L9" s="292"/>
    </row>
    <row r="10" spans="1:12" ht="12.75" customHeight="1">
      <c r="A10" s="301"/>
      <c r="B10" s="345" t="s">
        <v>29</v>
      </c>
      <c r="C10" s="306">
        <f>'OP - Group'!B28</f>
        <v>2723.406089999998</v>
      </c>
      <c r="D10" s="342">
        <f>'OP - Group'!C28</f>
        <v>2770.1632599999925</v>
      </c>
      <c r="E10" s="306">
        <f>'OP - Group'!D28</f>
        <v>2649.9675700000134</v>
      </c>
      <c r="F10" s="306">
        <f>'OP - Group'!E28</f>
        <v>2258.347209999997</v>
      </c>
      <c r="G10" s="383">
        <f>'OP - Group'!F28</f>
        <v>10401.884129999997</v>
      </c>
      <c r="H10" s="306">
        <f>'OP - Group'!G28</f>
        <v>2855.3127899999977</v>
      </c>
      <c r="I10" s="342">
        <f>'OP - Group'!H28</f>
        <v>2841.8257000000003</v>
      </c>
      <c r="J10" s="309">
        <f>'OP - Group'!I28</f>
        <v>0.02586939226102074</v>
      </c>
      <c r="K10" s="308"/>
      <c r="L10" s="292"/>
    </row>
    <row r="11" spans="1:12" ht="12.75" customHeight="1">
      <c r="A11" s="301"/>
      <c r="B11" s="345" t="s">
        <v>57</v>
      </c>
      <c r="C11" s="306">
        <f>'OP - Group'!B43</f>
        <v>1739.9904199999978</v>
      </c>
      <c r="D11" s="342">
        <f>'OP - Group'!C43</f>
        <v>1858.190819999993</v>
      </c>
      <c r="E11" s="306">
        <f>'OP - Group'!D43</f>
        <v>1687.0043600000135</v>
      </c>
      <c r="F11" s="306">
        <f>'OP - Group'!E43</f>
        <v>1317.5788499999974</v>
      </c>
      <c r="G11" s="383">
        <f>'OP - Group'!F43</f>
        <v>6602.764449999997</v>
      </c>
      <c r="H11" s="306">
        <f>'OP - Group'!G43</f>
        <v>1936.5940199999975</v>
      </c>
      <c r="I11" s="342">
        <f>'OP - Group'!H43</f>
        <v>2111.78028</v>
      </c>
      <c r="J11" s="309">
        <f>'OP - Group'!I43</f>
        <v>0.136471161772292</v>
      </c>
      <c r="K11" s="308"/>
      <c r="L11" s="292"/>
    </row>
    <row r="12" spans="1:12" ht="5.25" customHeight="1">
      <c r="A12" s="301"/>
      <c r="B12" s="346"/>
      <c r="C12" s="301"/>
      <c r="D12" s="341"/>
      <c r="E12" s="301"/>
      <c r="F12" s="301"/>
      <c r="G12" s="301"/>
      <c r="H12" s="301"/>
      <c r="I12" s="341"/>
      <c r="J12" s="294"/>
      <c r="K12" s="308"/>
      <c r="L12" s="292"/>
    </row>
    <row r="13" spans="1:12" ht="12.75" customHeight="1">
      <c r="A13" s="301"/>
      <c r="B13" s="347" t="s">
        <v>59</v>
      </c>
      <c r="C13" s="306"/>
      <c r="D13" s="342"/>
      <c r="E13" s="306"/>
      <c r="F13" s="306"/>
      <c r="G13" s="383"/>
      <c r="H13" s="306"/>
      <c r="I13" s="342"/>
      <c r="J13" s="309"/>
      <c r="K13" s="308"/>
      <c r="L13" s="292"/>
    </row>
    <row r="14" spans="1:12" ht="12.75" customHeight="1">
      <c r="A14" s="301"/>
      <c r="B14" s="345" t="s">
        <v>66</v>
      </c>
      <c r="C14" s="306">
        <f>'OP - Group'!B45</f>
        <v>99.56589</v>
      </c>
      <c r="D14" s="342">
        <f>'OP - Group'!C45</f>
        <v>103.14663999999999</v>
      </c>
      <c r="E14" s="306">
        <f>'OP - Group'!D45</f>
        <v>80.73950999999997</v>
      </c>
      <c r="F14" s="306">
        <f>'OP - Group'!E45</f>
        <v>97.81825000000003</v>
      </c>
      <c r="G14" s="383">
        <f>'OP - Group'!F45</f>
        <v>381.27029</v>
      </c>
      <c r="H14" s="306">
        <f>'OP - Group'!G45</f>
        <v>114.97106</v>
      </c>
      <c r="I14" s="342">
        <f>'OP - Group'!H45</f>
        <v>94.01642999999999</v>
      </c>
      <c r="J14" s="309">
        <f>'OP - Group'!I45</f>
        <v>-0.088516795118096</v>
      </c>
      <c r="K14" s="308"/>
      <c r="L14" s="292"/>
    </row>
    <row r="15" spans="1:12" ht="12.75" customHeight="1">
      <c r="A15" s="301"/>
      <c r="B15" s="345" t="s">
        <v>65</v>
      </c>
      <c r="C15" s="306">
        <f>'OP - Group'!B46</f>
        <v>1640.4245299999977</v>
      </c>
      <c r="D15" s="342">
        <f>'OP - Group'!C46</f>
        <v>1755.044179999993</v>
      </c>
      <c r="E15" s="306">
        <f>'OP - Group'!D46</f>
        <v>1606.2648500000137</v>
      </c>
      <c r="F15" s="306">
        <f>'OP - Group'!E46</f>
        <v>1219.7605999999973</v>
      </c>
      <c r="G15" s="383">
        <f>'OP - Group'!F46</f>
        <v>6221.494159999997</v>
      </c>
      <c r="H15" s="306">
        <f>'OP - Group'!G46</f>
        <v>1821.6229599999974</v>
      </c>
      <c r="I15" s="342">
        <f>'OP - Group'!H46</f>
        <v>2017.76385</v>
      </c>
      <c r="J15" s="309">
        <f>'OP - Group'!I46</f>
        <v>0.14969404929738467</v>
      </c>
      <c r="K15" s="308"/>
      <c r="L15" s="292"/>
    </row>
    <row r="16" spans="1:12" ht="5.25" customHeight="1" thickBot="1">
      <c r="A16" s="297"/>
      <c r="B16" s="348"/>
      <c r="C16" s="297"/>
      <c r="D16" s="340"/>
      <c r="E16" s="297"/>
      <c r="F16" s="297"/>
      <c r="G16" s="297"/>
      <c r="H16" s="297"/>
      <c r="I16" s="340"/>
      <c r="J16" s="298"/>
      <c r="K16" s="310"/>
      <c r="L16" s="292"/>
    </row>
    <row r="17" spans="1:12" ht="5.25" customHeight="1">
      <c r="A17" s="301"/>
      <c r="B17" s="346"/>
      <c r="C17" s="301"/>
      <c r="D17" s="341"/>
      <c r="E17" s="301"/>
      <c r="F17" s="301"/>
      <c r="G17" s="301"/>
      <c r="H17" s="301"/>
      <c r="I17" s="341"/>
      <c r="J17" s="302"/>
      <c r="K17" s="308"/>
      <c r="L17" s="292"/>
    </row>
    <row r="18" spans="1:12" ht="12.75">
      <c r="A18" s="304" t="s">
        <v>21</v>
      </c>
      <c r="B18" s="345"/>
      <c r="C18" s="294"/>
      <c r="D18" s="339"/>
      <c r="E18" s="294"/>
      <c r="F18" s="294"/>
      <c r="G18" s="294"/>
      <c r="H18" s="294"/>
      <c r="I18" s="339"/>
      <c r="J18" s="295"/>
      <c r="K18" s="305"/>
      <c r="L18" s="292"/>
    </row>
    <row r="19" spans="1:12" ht="12.75">
      <c r="A19" s="293"/>
      <c r="B19" s="345" t="s">
        <v>111</v>
      </c>
      <c r="C19" s="311">
        <f>'OP - P-C'!B40</f>
        <v>0.6462705643021507</v>
      </c>
      <c r="D19" s="343">
        <f>'OP - P-C'!C40</f>
        <v>0.6621620697258178</v>
      </c>
      <c r="E19" s="311">
        <f>'OP - P-C'!D40</f>
        <v>0.6588559896068179</v>
      </c>
      <c r="F19" s="311">
        <f>'OP - P-C'!E40</f>
        <v>0.6712537421330107</v>
      </c>
      <c r="G19" s="327">
        <f>'OP - P-C'!F40</f>
        <v>0.6599198784974919</v>
      </c>
      <c r="H19" s="311">
        <f>'OP - P-C'!G40</f>
        <v>0.6642212362762662</v>
      </c>
      <c r="I19" s="343">
        <f>'OP - P-C'!H40</f>
        <v>0.6571477707897866</v>
      </c>
      <c r="J19" s="309">
        <f>'OP - P-C'!I40</f>
        <v>-0.005014298936031225</v>
      </c>
      <c r="K19" s="312" t="str">
        <f>'OP - P-C'!J40</f>
        <v>-p</v>
      </c>
      <c r="L19" s="313"/>
    </row>
    <row r="20" spans="1:12" ht="12.75">
      <c r="A20" s="293"/>
      <c r="B20" s="345" t="s">
        <v>112</v>
      </c>
      <c r="C20" s="311">
        <f>'OP - P-C'!B41</f>
        <v>0.279750755412444</v>
      </c>
      <c r="D20" s="343">
        <f>'OP - P-C'!C41</f>
        <v>0.28367589026437573</v>
      </c>
      <c r="E20" s="311">
        <f>'OP - P-C'!D41</f>
        <v>0.27632534501645656</v>
      </c>
      <c r="F20" s="311">
        <f>'OP - P-C'!E41</f>
        <v>0.2932513072962439</v>
      </c>
      <c r="G20" s="327">
        <f>'OP - P-C'!F41</f>
        <v>0.28337384206330335</v>
      </c>
      <c r="H20" s="311">
        <f>'OP - P-C'!G41</f>
        <v>0.28204410702405164</v>
      </c>
      <c r="I20" s="343">
        <f>'OP - P-C'!H41</f>
        <v>0.2776531244249999</v>
      </c>
      <c r="J20" s="309">
        <f>'OP - P-C'!I41</f>
        <v>-0.006022765839375832</v>
      </c>
      <c r="K20" s="312" t="str">
        <f>'OP - P-C'!J41</f>
        <v>-p</v>
      </c>
      <c r="L20" s="313"/>
    </row>
    <row r="21" spans="1:12" ht="12.75">
      <c r="A21" s="293"/>
      <c r="B21" s="345" t="s">
        <v>110</v>
      </c>
      <c r="C21" s="311">
        <f>'OP - P-C'!B42</f>
        <v>0.9260213197145947</v>
      </c>
      <c r="D21" s="343">
        <f>'OP - P-C'!C42</f>
        <v>0.9458379599901935</v>
      </c>
      <c r="E21" s="311">
        <f>'OP - P-C'!D42</f>
        <v>0.9351813346232745</v>
      </c>
      <c r="F21" s="311">
        <f>'OP - P-C'!E42</f>
        <v>0.9645050494292546</v>
      </c>
      <c r="G21" s="327">
        <f>'OP - P-C'!F42</f>
        <v>0.9432937205607952</v>
      </c>
      <c r="H21" s="311">
        <f>'OP - P-C'!G42</f>
        <v>0.9462653433003178</v>
      </c>
      <c r="I21" s="343">
        <f>'OP - P-C'!H42</f>
        <v>0.9348008952147864</v>
      </c>
      <c r="J21" s="309">
        <f>'OP - P-C'!I42</f>
        <v>-0.011037064775407113</v>
      </c>
      <c r="K21" s="312" t="str">
        <f>'OP - P-C'!J42</f>
        <v>-p</v>
      </c>
      <c r="L21" s="313"/>
    </row>
    <row r="22" spans="1:12" ht="5.25" customHeight="1" thickBot="1">
      <c r="A22" s="297"/>
      <c r="B22" s="348"/>
      <c r="C22" s="297"/>
      <c r="D22" s="340"/>
      <c r="E22" s="297"/>
      <c r="F22" s="297"/>
      <c r="G22" s="297"/>
      <c r="H22" s="297"/>
      <c r="I22" s="340"/>
      <c r="J22" s="298"/>
      <c r="K22" s="310"/>
      <c r="L22" s="292"/>
    </row>
    <row r="23" spans="1:12" ht="5.25" customHeight="1">
      <c r="A23" s="301"/>
      <c r="B23" s="346"/>
      <c r="C23" s="301"/>
      <c r="D23" s="341"/>
      <c r="E23" s="301"/>
      <c r="F23" s="301"/>
      <c r="G23" s="301"/>
      <c r="H23" s="301"/>
      <c r="I23" s="341"/>
      <c r="J23" s="302"/>
      <c r="K23" s="308"/>
      <c r="L23" s="292"/>
    </row>
    <row r="24" spans="1:12" ht="12.75">
      <c r="A24" s="304" t="s">
        <v>6</v>
      </c>
      <c r="B24" s="345"/>
      <c r="C24" s="293"/>
      <c r="D24" s="341"/>
      <c r="E24" s="293"/>
      <c r="F24" s="293"/>
      <c r="G24" s="302"/>
      <c r="H24" s="293"/>
      <c r="I24" s="341"/>
      <c r="J24" s="301"/>
      <c r="K24" s="314"/>
      <c r="L24" s="292"/>
    </row>
    <row r="25" spans="1:12" ht="12.75">
      <c r="A25" s="293"/>
      <c r="B25" s="345" t="s">
        <v>128</v>
      </c>
      <c r="C25" s="306">
        <f>'OP - L-H'!B43</f>
        <v>72.61590607577607</v>
      </c>
      <c r="D25" s="342">
        <f>'OP - L-H'!C43</f>
        <v>78.65249455033396</v>
      </c>
      <c r="E25" s="306">
        <f>'OP - L-H'!D43</f>
        <v>60.74448569157139</v>
      </c>
      <c r="F25" s="306">
        <f>'OP - L-H'!E43</f>
        <v>49.86417585572551</v>
      </c>
      <c r="G25" s="383">
        <f>'OP - L-H'!F43</f>
        <v>64.86872210501255</v>
      </c>
      <c r="H25" s="306">
        <f>'OP - L-H'!G43</f>
        <v>77.18623505853412</v>
      </c>
      <c r="I25" s="342">
        <f>'OP - L-H'!H43</f>
        <v>58.372191674997204</v>
      </c>
      <c r="J25" s="351">
        <f>'OP - L-H'!I43</f>
        <v>-20.28030287533675</v>
      </c>
      <c r="K25" s="315"/>
      <c r="L25" s="292"/>
    </row>
    <row r="26" spans="1:12" ht="5.25" customHeight="1" thickBot="1">
      <c r="A26" s="297"/>
      <c r="B26" s="348"/>
      <c r="C26" s="297"/>
      <c r="D26" s="340"/>
      <c r="E26" s="297"/>
      <c r="F26" s="297"/>
      <c r="G26" s="297"/>
      <c r="H26" s="297"/>
      <c r="I26" s="340"/>
      <c r="J26" s="298"/>
      <c r="K26" s="310"/>
      <c r="L26" s="292"/>
    </row>
    <row r="27" spans="1:12" ht="5.25" customHeight="1">
      <c r="A27" s="301"/>
      <c r="B27" s="346"/>
      <c r="C27" s="301"/>
      <c r="D27" s="341"/>
      <c r="E27" s="301"/>
      <c r="F27" s="301"/>
      <c r="G27" s="301"/>
      <c r="H27" s="301"/>
      <c r="I27" s="341"/>
      <c r="J27" s="302"/>
      <c r="K27" s="308"/>
      <c r="L27" s="292"/>
    </row>
    <row r="28" spans="1:12" ht="12.75">
      <c r="A28" s="304" t="s">
        <v>54</v>
      </c>
      <c r="B28" s="345"/>
      <c r="C28" s="293"/>
      <c r="D28" s="341"/>
      <c r="E28" s="293"/>
      <c r="F28" s="293"/>
      <c r="G28" s="302"/>
      <c r="H28" s="293"/>
      <c r="I28" s="341"/>
      <c r="J28" s="301"/>
      <c r="K28" s="314"/>
      <c r="L28" s="292"/>
    </row>
    <row r="29" spans="1:12" ht="12.75">
      <c r="A29" s="293"/>
      <c r="B29" s="345" t="s">
        <v>114</v>
      </c>
      <c r="C29" s="311">
        <f>'OP - AM'!B30</f>
        <v>0.5743635949047374</v>
      </c>
      <c r="D29" s="343">
        <f>'OP - AM'!C30</f>
        <v>0.5793882902607865</v>
      </c>
      <c r="E29" s="311">
        <f>'OP - AM'!D30</f>
        <v>0.5712937547296613</v>
      </c>
      <c r="F29" s="311">
        <f>'OP - AM'!E30</f>
        <v>0.6425691913569568</v>
      </c>
      <c r="G29" s="327">
        <f>'OP - AM'!F30</f>
        <v>0.5924229752173915</v>
      </c>
      <c r="H29" s="311">
        <f>'OP - AM'!G30</f>
        <v>0.647111927981442</v>
      </c>
      <c r="I29" s="343">
        <f>'OP - AM'!H30</f>
        <v>0.6736150953878978</v>
      </c>
      <c r="J29" s="309">
        <f>'OP - AM'!I30</f>
        <v>0.09422680512711124</v>
      </c>
      <c r="K29" s="312" t="str">
        <f>'OP - AM'!J30</f>
        <v>-p</v>
      </c>
      <c r="L29" s="292"/>
    </row>
    <row r="30" spans="1:12" ht="5.25" customHeight="1" thickBot="1">
      <c r="A30" s="297"/>
      <c r="B30" s="348"/>
      <c r="C30" s="297"/>
      <c r="D30" s="340"/>
      <c r="E30" s="299"/>
      <c r="F30" s="297"/>
      <c r="G30" s="297"/>
      <c r="H30" s="297"/>
      <c r="I30" s="340"/>
      <c r="J30" s="299"/>
      <c r="K30" s="316"/>
      <c r="L30" s="292"/>
    </row>
    <row r="31" spans="1:12" ht="12.75">
      <c r="A31" s="293"/>
      <c r="B31" s="293"/>
      <c r="C31" s="311"/>
      <c r="D31" s="311"/>
      <c r="E31" s="307"/>
      <c r="F31" s="311"/>
      <c r="G31" s="327"/>
      <c r="H31" s="327"/>
      <c r="I31" s="327"/>
      <c r="J31" s="317"/>
      <c r="K31" s="318"/>
      <c r="L31" s="292"/>
    </row>
    <row r="32" spans="1:11" s="320" customFormat="1" ht="23.25" customHeight="1">
      <c r="A32" s="319"/>
      <c r="B32" s="497" t="s">
        <v>116</v>
      </c>
      <c r="C32" s="497"/>
      <c r="D32" s="497"/>
      <c r="E32" s="497"/>
      <c r="F32" s="497"/>
      <c r="G32" s="497"/>
      <c r="H32" s="497"/>
      <c r="I32" s="497"/>
      <c r="J32" s="497"/>
      <c r="K32" s="329"/>
    </row>
    <row r="33" spans="1:11" s="320" customFormat="1" ht="5.25" customHeight="1">
      <c r="A33" s="321"/>
      <c r="B33" s="321"/>
      <c r="C33" s="321"/>
      <c r="D33" s="321"/>
      <c r="E33" s="321"/>
      <c r="F33" s="321"/>
      <c r="G33" s="321"/>
      <c r="H33" s="321"/>
      <c r="I33" s="321"/>
      <c r="J33" s="319"/>
      <c r="K33" s="319"/>
    </row>
    <row r="34" spans="1:11" s="320" customFormat="1" ht="24" customHeight="1">
      <c r="A34" s="319"/>
      <c r="B34" s="498" t="s">
        <v>75</v>
      </c>
      <c r="C34" s="498"/>
      <c r="D34" s="498"/>
      <c r="E34" s="498"/>
      <c r="F34" s="498"/>
      <c r="G34" s="498"/>
      <c r="H34" s="498"/>
      <c r="I34" s="498"/>
      <c r="J34" s="498"/>
      <c r="K34" s="319"/>
    </row>
  </sheetData>
  <sheetProtection/>
  <mergeCells count="2">
    <mergeCell ref="B32:J32"/>
    <mergeCell ref="B34:J34"/>
  </mergeCells>
  <printOptions/>
  <pageMargins left="0.3937007874015748" right="0.3937007874015748" top="0.3937007874015748" bottom="0.07874015748031496" header="0.2362204724409449" footer="0.1968503937007874"/>
  <pageSetup horizontalDpi="600" verticalDpi="600" orientation="landscape" paperSize="9" r:id="rId2"/>
  <headerFooter alignWithMargins="0">
    <oddHeader>&amp;R&amp;G</oddHead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B2:AD76"/>
  <sheetViews>
    <sheetView showGridLines="0" zoomScaleSheetLayoutView="70" zoomScalePageLayoutView="0" workbookViewId="0" topLeftCell="A1">
      <selection activeCell="A1" sqref="A1"/>
    </sheetView>
  </sheetViews>
  <sheetFormatPr defaultColWidth="11.421875" defaultRowHeight="12.75"/>
  <cols>
    <col min="1" max="1" width="1.8515625" style="0" customWidth="1"/>
    <col min="2" max="2" width="50.28125" style="0" customWidth="1"/>
    <col min="3" max="16" width="14.28125" style="0" customWidth="1"/>
    <col min="17" max="17" width="1.28515625" style="0" customWidth="1"/>
    <col min="18" max="18" width="11.421875" style="0" customWidth="1"/>
    <col min="19" max="19" width="2.7109375" style="0" customWidth="1"/>
    <col min="20" max="20" width="11.421875" style="0" customWidth="1"/>
    <col min="21" max="21" width="2.7109375" style="0" customWidth="1"/>
    <col min="22" max="22" width="11.421875" style="0" customWidth="1"/>
    <col min="23" max="23" width="2.7109375" style="0" customWidth="1"/>
    <col min="24" max="24" width="11.421875" style="0" customWidth="1"/>
    <col min="25" max="25" width="2.7109375" style="0" customWidth="1"/>
    <col min="26" max="26" width="11.421875" style="0" customWidth="1"/>
    <col min="27" max="27" width="2.7109375" style="0" customWidth="1"/>
  </cols>
  <sheetData>
    <row r="1" ht="6" customHeight="1"/>
    <row r="2" s="440" customFormat="1" ht="17.25" customHeight="1">
      <c r="B2" s="158" t="s">
        <v>199</v>
      </c>
    </row>
    <row r="3" ht="15.75" customHeight="1" thickBot="1">
      <c r="B3" s="441" t="s">
        <v>142</v>
      </c>
    </row>
    <row r="4" spans="2:16" ht="24" customHeight="1" thickBot="1">
      <c r="B4" s="441"/>
      <c r="C4" s="499" t="s">
        <v>74</v>
      </c>
      <c r="D4" s="499"/>
      <c r="E4" s="500" t="s">
        <v>74</v>
      </c>
      <c r="F4" s="500"/>
      <c r="G4" s="499" t="s">
        <v>3</v>
      </c>
      <c r="H4" s="499"/>
      <c r="I4" s="499" t="s">
        <v>60</v>
      </c>
      <c r="J4" s="499"/>
      <c r="K4" s="499" t="s">
        <v>110</v>
      </c>
      <c r="L4" s="499"/>
      <c r="M4" s="499" t="s">
        <v>111</v>
      </c>
      <c r="N4" s="499"/>
      <c r="O4" s="499" t="s">
        <v>112</v>
      </c>
      <c r="P4" s="499"/>
    </row>
    <row r="5" spans="2:16" ht="20.25" customHeight="1" thickBot="1">
      <c r="B5" s="442"/>
      <c r="C5" s="501" t="s">
        <v>145</v>
      </c>
      <c r="D5" s="501"/>
      <c r="E5" s="502" t="s">
        <v>200</v>
      </c>
      <c r="F5" s="502"/>
      <c r="G5" s="443"/>
      <c r="H5" s="443"/>
      <c r="I5" s="443"/>
      <c r="J5" s="444"/>
      <c r="K5" s="443"/>
      <c r="L5" s="443"/>
      <c r="M5" s="443"/>
      <c r="N5" s="444"/>
      <c r="O5" s="443"/>
      <c r="P5" s="444"/>
    </row>
    <row r="6" spans="2:16" ht="21" customHeight="1" thickBot="1">
      <c r="B6" s="442"/>
      <c r="C6" s="503" t="s">
        <v>201</v>
      </c>
      <c r="D6" s="503"/>
      <c r="E6" s="503" t="s">
        <v>201</v>
      </c>
      <c r="F6" s="503"/>
      <c r="G6" s="504" t="s">
        <v>201</v>
      </c>
      <c r="H6" s="504"/>
      <c r="I6" s="504" t="s">
        <v>201</v>
      </c>
      <c r="J6" s="504"/>
      <c r="K6" s="504" t="s">
        <v>202</v>
      </c>
      <c r="L6" s="504"/>
      <c r="M6" s="504" t="s">
        <v>202</v>
      </c>
      <c r="N6" s="504"/>
      <c r="O6" s="504" t="s">
        <v>202</v>
      </c>
      <c r="P6" s="504"/>
    </row>
    <row r="7" spans="2:16" ht="16.5" thickBot="1">
      <c r="B7" s="445"/>
      <c r="C7" s="446">
        <v>2015</v>
      </c>
      <c r="D7" s="447">
        <v>2014</v>
      </c>
      <c r="E7" s="446">
        <v>2015</v>
      </c>
      <c r="F7" s="447">
        <v>2014</v>
      </c>
      <c r="G7" s="446">
        <v>2015</v>
      </c>
      <c r="H7" s="447">
        <v>2014</v>
      </c>
      <c r="I7" s="446">
        <v>2015</v>
      </c>
      <c r="J7" s="447">
        <v>2014</v>
      </c>
      <c r="K7" s="446">
        <v>2015</v>
      </c>
      <c r="L7" s="447">
        <v>2014</v>
      </c>
      <c r="M7" s="446">
        <v>2015</v>
      </c>
      <c r="N7" s="447">
        <v>2014</v>
      </c>
      <c r="O7" s="446">
        <v>2015</v>
      </c>
      <c r="P7" s="447">
        <v>2014</v>
      </c>
    </row>
    <row r="8" spans="2:16" ht="19.5" customHeight="1">
      <c r="B8" s="448" t="s">
        <v>203</v>
      </c>
      <c r="C8" s="449">
        <v>1754.7451</v>
      </c>
      <c r="D8" s="450">
        <v>1784.06397</v>
      </c>
      <c r="E8" s="449">
        <v>1759.7451000000005</v>
      </c>
      <c r="F8" s="450">
        <v>1784.0639699999997</v>
      </c>
      <c r="G8" s="449">
        <v>1958.28175</v>
      </c>
      <c r="H8" s="450">
        <v>1971.82026</v>
      </c>
      <c r="I8" s="449">
        <v>384.93471</v>
      </c>
      <c r="J8" s="450">
        <v>323.90599</v>
      </c>
      <c r="K8" s="451">
        <v>86.296697602375</v>
      </c>
      <c r="L8" s="452">
        <v>92.005566977996</v>
      </c>
      <c r="M8" s="451">
        <v>62.94512829933701</v>
      </c>
      <c r="N8" s="452">
        <v>66.648794855166</v>
      </c>
      <c r="O8" s="451">
        <v>23.351569303038</v>
      </c>
      <c r="P8" s="452">
        <v>25.35677212283</v>
      </c>
    </row>
    <row r="9" spans="2:16" ht="19.5" customHeight="1">
      <c r="B9" s="448" t="s">
        <v>151</v>
      </c>
      <c r="C9" s="449">
        <v>189.19492000000002</v>
      </c>
      <c r="D9" s="450">
        <v>152.65117999999998</v>
      </c>
      <c r="E9" s="449">
        <v>161.6108006513209</v>
      </c>
      <c r="F9" s="450">
        <v>152.65117999999993</v>
      </c>
      <c r="G9" s="449">
        <v>411.18485</v>
      </c>
      <c r="H9" s="450">
        <v>349.88602000000003</v>
      </c>
      <c r="I9" s="449">
        <v>47.00558</v>
      </c>
      <c r="J9" s="450">
        <v>48.070209999999996</v>
      </c>
      <c r="K9" s="451">
        <v>93.421491574896</v>
      </c>
      <c r="L9" s="452">
        <v>91.846647659715</v>
      </c>
      <c r="M9" s="451">
        <v>69.01467308438</v>
      </c>
      <c r="N9" s="452">
        <v>68.36618107805499</v>
      </c>
      <c r="O9" s="451">
        <v>24.406818490516</v>
      </c>
      <c r="P9" s="452">
        <v>23.48046658166</v>
      </c>
    </row>
    <row r="10" spans="2:16" ht="19.5" customHeight="1">
      <c r="B10" s="448" t="s">
        <v>152</v>
      </c>
      <c r="C10" s="449">
        <v>221.77635999999998</v>
      </c>
      <c r="D10" s="450">
        <v>221.89875</v>
      </c>
      <c r="E10" s="449">
        <v>221.77636000000004</v>
      </c>
      <c r="F10" s="450">
        <v>221.8987499999999</v>
      </c>
      <c r="G10" s="449">
        <v>207.90809</v>
      </c>
      <c r="H10" s="450">
        <v>209.42375</v>
      </c>
      <c r="I10" s="449">
        <v>22.804479999999998</v>
      </c>
      <c r="J10" s="450">
        <v>25.49079</v>
      </c>
      <c r="K10" s="451">
        <v>92.474905618151</v>
      </c>
      <c r="L10" s="452">
        <v>91.763961823814</v>
      </c>
      <c r="M10" s="451">
        <v>66.450406042401</v>
      </c>
      <c r="N10" s="452">
        <v>66.011892156453</v>
      </c>
      <c r="O10" s="451">
        <v>26.02449957575</v>
      </c>
      <c r="P10" s="452">
        <v>25.752069667361</v>
      </c>
    </row>
    <row r="11" spans="2:16" ht="19.5" customHeight="1">
      <c r="B11" s="453" t="s">
        <v>153</v>
      </c>
      <c r="C11" s="454">
        <v>2165.71638</v>
      </c>
      <c r="D11" s="455">
        <v>2158.6139</v>
      </c>
      <c r="E11" s="454">
        <v>2143.1322606513218</v>
      </c>
      <c r="F11" s="455">
        <v>2158.6138999999994</v>
      </c>
      <c r="G11" s="454">
        <v>2577.37469</v>
      </c>
      <c r="H11" s="455">
        <v>2531.13003</v>
      </c>
      <c r="I11" s="454">
        <v>454.74477</v>
      </c>
      <c r="J11" s="455">
        <v>397.46699</v>
      </c>
      <c r="K11" s="456">
        <v>87.931736072104</v>
      </c>
      <c r="L11" s="457">
        <v>91.963608839171</v>
      </c>
      <c r="M11" s="456">
        <v>64.19619997122</v>
      </c>
      <c r="N11" s="457">
        <v>66.83349768482701</v>
      </c>
      <c r="O11" s="456">
        <v>23.735536100884</v>
      </c>
      <c r="P11" s="457">
        <v>25.130111154345</v>
      </c>
    </row>
    <row r="12" spans="2:16" ht="3.75" customHeight="1">
      <c r="B12" s="458"/>
      <c r="C12" s="459"/>
      <c r="D12" s="460"/>
      <c r="E12" s="459"/>
      <c r="G12" s="459"/>
      <c r="H12" s="460"/>
      <c r="I12" s="459"/>
      <c r="J12" s="460"/>
      <c r="K12" s="461"/>
      <c r="L12" s="462"/>
      <c r="M12" s="461"/>
      <c r="N12" s="462"/>
      <c r="O12" s="461"/>
      <c r="P12" s="462"/>
    </row>
    <row r="13" spans="2:16" ht="19.5" customHeight="1">
      <c r="B13" s="448" t="s">
        <v>204</v>
      </c>
      <c r="C13" s="449">
        <v>1204.15553</v>
      </c>
      <c r="D13" s="450">
        <v>1011.524</v>
      </c>
      <c r="E13" s="449">
        <v>992.0403220699998</v>
      </c>
      <c r="F13" s="450">
        <v>1011.5240000000001</v>
      </c>
      <c r="G13" s="449">
        <v>1182.28597</v>
      </c>
      <c r="H13" s="450">
        <v>970.1698</v>
      </c>
      <c r="I13" s="449">
        <v>262.55332</v>
      </c>
      <c r="J13" s="450">
        <v>245.36581</v>
      </c>
      <c r="K13" s="451">
        <v>85.800171510113</v>
      </c>
      <c r="L13" s="452">
        <v>82.806957091429</v>
      </c>
      <c r="M13" s="451">
        <v>59.16984450048099</v>
      </c>
      <c r="N13" s="452">
        <v>55.850521218038</v>
      </c>
      <c r="O13" s="451">
        <v>26.630327009631998</v>
      </c>
      <c r="P13" s="452">
        <v>26.95643587339</v>
      </c>
    </row>
    <row r="14" spans="2:16" ht="19.5" customHeight="1">
      <c r="B14" s="448" t="s">
        <v>205</v>
      </c>
      <c r="C14" s="449">
        <v>912.94829</v>
      </c>
      <c r="D14" s="450">
        <v>904.3360600000001</v>
      </c>
      <c r="E14" s="449">
        <v>913.2924873352457</v>
      </c>
      <c r="F14" s="450">
        <v>904.3360600000001</v>
      </c>
      <c r="G14" s="449">
        <v>993.1534499999999</v>
      </c>
      <c r="H14" s="450">
        <v>976.12295</v>
      </c>
      <c r="I14" s="449">
        <v>131.07349</v>
      </c>
      <c r="J14" s="450">
        <v>107.59145</v>
      </c>
      <c r="K14" s="451">
        <v>95.339694988725</v>
      </c>
      <c r="L14" s="452">
        <v>97.033440305855</v>
      </c>
      <c r="M14" s="451">
        <v>66.776891325303</v>
      </c>
      <c r="N14" s="452">
        <v>67.01090779599001</v>
      </c>
      <c r="O14" s="451">
        <v>28.562803663422</v>
      </c>
      <c r="P14" s="452">
        <v>30.022532509865</v>
      </c>
    </row>
    <row r="15" spans="2:16" ht="19.5" customHeight="1">
      <c r="B15" s="448" t="s">
        <v>156</v>
      </c>
      <c r="C15" s="449">
        <v>263.31905</v>
      </c>
      <c r="D15" s="450">
        <v>260.81405</v>
      </c>
      <c r="E15" s="449">
        <v>263.31904999999995</v>
      </c>
      <c r="F15" s="450">
        <v>260.81405</v>
      </c>
      <c r="G15" s="449">
        <v>266.9282</v>
      </c>
      <c r="H15" s="450">
        <v>266.59223</v>
      </c>
      <c r="I15" s="449">
        <v>31.32421</v>
      </c>
      <c r="J15" s="450">
        <v>20.46594</v>
      </c>
      <c r="K15" s="451">
        <v>97.903507385132</v>
      </c>
      <c r="L15" s="452">
        <v>100.32503197861399</v>
      </c>
      <c r="M15" s="451">
        <v>69.917876792336</v>
      </c>
      <c r="N15" s="452">
        <v>69.817166089199</v>
      </c>
      <c r="O15" s="451">
        <v>27.985630592796003</v>
      </c>
      <c r="P15" s="452">
        <v>30.507865889414997</v>
      </c>
    </row>
    <row r="16" spans="2:16" ht="19.5" customHeight="1">
      <c r="B16" s="448" t="s">
        <v>206</v>
      </c>
      <c r="C16" s="449">
        <v>309.49574</v>
      </c>
      <c r="D16" s="450">
        <v>257.17670000000004</v>
      </c>
      <c r="E16" s="449">
        <v>315.7302063613921</v>
      </c>
      <c r="F16" s="450">
        <v>257.17670000000004</v>
      </c>
      <c r="G16" s="449">
        <v>234.70177999999999</v>
      </c>
      <c r="H16" s="450">
        <v>226.70324</v>
      </c>
      <c r="I16" s="449">
        <v>20.59011</v>
      </c>
      <c r="J16" s="450">
        <v>15.20179</v>
      </c>
      <c r="K16" s="451">
        <v>99.762762770696</v>
      </c>
      <c r="L16" s="452">
        <v>101.24749871241401</v>
      </c>
      <c r="M16" s="451">
        <v>76.379829756724</v>
      </c>
      <c r="N16" s="452">
        <v>78.573901281693</v>
      </c>
      <c r="O16" s="451">
        <v>23.382933013972</v>
      </c>
      <c r="P16" s="452">
        <v>22.67359743072</v>
      </c>
    </row>
    <row r="17" spans="2:16" ht="19.5" customHeight="1">
      <c r="B17" s="448" t="s">
        <v>157</v>
      </c>
      <c r="C17" s="449">
        <v>25.75103</v>
      </c>
      <c r="D17" s="450">
        <v>26.52919</v>
      </c>
      <c r="E17" s="449">
        <v>25.75103</v>
      </c>
      <c r="F17" s="450">
        <v>26.529189999999996</v>
      </c>
      <c r="G17" s="449">
        <v>20.911720000000003</v>
      </c>
      <c r="H17" s="450">
        <v>22.12176</v>
      </c>
      <c r="I17" s="449">
        <v>5.29472</v>
      </c>
      <c r="J17" s="450">
        <v>2.6398099999999998</v>
      </c>
      <c r="K17" s="451">
        <v>78.400198548948</v>
      </c>
      <c r="L17" s="452">
        <v>91.495839390718</v>
      </c>
      <c r="M17" s="451">
        <v>49.980871970359</v>
      </c>
      <c r="N17" s="452">
        <v>55.532471195781994</v>
      </c>
      <c r="O17" s="451">
        <v>28.419326578588</v>
      </c>
      <c r="P17" s="452">
        <v>35.963368194936</v>
      </c>
    </row>
    <row r="18" spans="2:16" ht="19.5" customHeight="1">
      <c r="B18" s="448" t="s">
        <v>159</v>
      </c>
      <c r="C18" s="449">
        <v>18.06799</v>
      </c>
      <c r="D18" s="450">
        <v>14.26</v>
      </c>
      <c r="E18" s="449">
        <v>18.06799</v>
      </c>
      <c r="F18" s="450">
        <v>14.26</v>
      </c>
      <c r="G18" s="449">
        <v>16.24899</v>
      </c>
      <c r="H18" s="450">
        <v>13.789</v>
      </c>
      <c r="I18" s="449">
        <v>0</v>
      </c>
      <c r="J18" s="450">
        <v>-0.5912999999999999</v>
      </c>
      <c r="K18" s="451">
        <v>105.084562178942</v>
      </c>
      <c r="L18" s="452">
        <v>112.93494814707401</v>
      </c>
      <c r="M18" s="451">
        <v>60.366828953677</v>
      </c>
      <c r="N18" s="452">
        <v>56.776415983755</v>
      </c>
      <c r="O18" s="451">
        <v>44.717733225265</v>
      </c>
      <c r="P18" s="452">
        <v>56.158532163318995</v>
      </c>
    </row>
    <row r="19" spans="2:16" ht="19.5" customHeight="1">
      <c r="B19" s="453" t="s">
        <v>207</v>
      </c>
      <c r="C19" s="454">
        <v>2733.73763</v>
      </c>
      <c r="D19" s="455">
        <v>2474.64</v>
      </c>
      <c r="E19" s="454">
        <v>2528.2010857666373</v>
      </c>
      <c r="F19" s="455">
        <v>2474.64</v>
      </c>
      <c r="G19" s="454">
        <v>2714.23011</v>
      </c>
      <c r="H19" s="455">
        <v>2475.49898</v>
      </c>
      <c r="I19" s="454">
        <v>452.13784000000004</v>
      </c>
      <c r="J19" s="455">
        <v>392.70634</v>
      </c>
      <c r="K19" s="456">
        <v>91.748161322991</v>
      </c>
      <c r="L19" s="457">
        <v>92.239251498298</v>
      </c>
      <c r="M19" s="456">
        <v>64.43484557762899</v>
      </c>
      <c r="N19" s="457">
        <v>63.838609216474</v>
      </c>
      <c r="O19" s="456">
        <v>27.313315745363</v>
      </c>
      <c r="P19" s="457">
        <v>28.400642281824002</v>
      </c>
    </row>
    <row r="20" spans="2:16" ht="3.75" customHeight="1">
      <c r="B20" s="458"/>
      <c r="C20" s="459"/>
      <c r="D20" s="460"/>
      <c r="E20" s="459"/>
      <c r="F20" s="460"/>
      <c r="G20" s="459"/>
      <c r="H20" s="460"/>
      <c r="I20" s="459"/>
      <c r="J20" s="460"/>
      <c r="K20" s="461"/>
      <c r="L20" s="462"/>
      <c r="M20" s="461"/>
      <c r="N20" s="462"/>
      <c r="O20" s="461"/>
      <c r="P20" s="462"/>
    </row>
    <row r="21" spans="2:16" ht="19.5" customHeight="1">
      <c r="B21" s="448" t="s">
        <v>161</v>
      </c>
      <c r="C21" s="449">
        <v>554.23131</v>
      </c>
      <c r="D21" s="450">
        <v>523.5374899999999</v>
      </c>
      <c r="E21" s="449">
        <v>569.0496406072349</v>
      </c>
      <c r="F21" s="450">
        <v>523.5374899999999</v>
      </c>
      <c r="G21" s="449">
        <v>406.69507</v>
      </c>
      <c r="H21" s="450">
        <v>436.60744</v>
      </c>
      <c r="I21" s="449">
        <v>-22.075029999999998</v>
      </c>
      <c r="J21" s="450">
        <v>3.85193</v>
      </c>
      <c r="K21" s="451">
        <v>111.920469062976</v>
      </c>
      <c r="L21" s="452">
        <v>104.44607861011299</v>
      </c>
      <c r="M21" s="451">
        <v>74.432950465812</v>
      </c>
      <c r="N21" s="452">
        <v>72.73603262463901</v>
      </c>
      <c r="O21" s="451">
        <v>37.487521056009</v>
      </c>
      <c r="P21" s="452">
        <v>31.710045985474</v>
      </c>
    </row>
    <row r="22" spans="2:16" ht="19.5" customHeight="1">
      <c r="B22" s="463" t="s">
        <v>162</v>
      </c>
      <c r="C22" s="449">
        <v>517.61257</v>
      </c>
      <c r="D22" s="450">
        <v>501.17005</v>
      </c>
      <c r="E22" s="449">
        <v>517.6125700000001</v>
      </c>
      <c r="F22" s="450">
        <v>501.17004999999995</v>
      </c>
      <c r="G22" s="449">
        <v>470.20362</v>
      </c>
      <c r="H22" s="450">
        <v>454.2607</v>
      </c>
      <c r="I22" s="449">
        <v>59.733839999999994</v>
      </c>
      <c r="J22" s="450">
        <v>63.758900000000004</v>
      </c>
      <c r="K22" s="451">
        <v>90.99485452706601</v>
      </c>
      <c r="L22" s="452">
        <v>90.004323508505</v>
      </c>
      <c r="M22" s="451">
        <v>70.501113964201</v>
      </c>
      <c r="N22" s="452">
        <v>69.538269544339</v>
      </c>
      <c r="O22" s="451">
        <v>20.493740562865</v>
      </c>
      <c r="P22" s="452">
        <v>20.466053964166</v>
      </c>
    </row>
    <row r="23" spans="2:16" ht="19.5" customHeight="1">
      <c r="B23" s="463" t="s">
        <v>163</v>
      </c>
      <c r="C23" s="449">
        <v>70.36142</v>
      </c>
      <c r="D23" s="450">
        <v>67.28034</v>
      </c>
      <c r="E23" s="449">
        <v>70.36142</v>
      </c>
      <c r="F23" s="450">
        <v>67.28034</v>
      </c>
      <c r="G23" s="449">
        <v>70.6481</v>
      </c>
      <c r="H23" s="450">
        <v>68.14677999999999</v>
      </c>
      <c r="I23" s="449">
        <v>6.82118</v>
      </c>
      <c r="J23" s="450">
        <v>7.22584</v>
      </c>
      <c r="K23" s="451">
        <v>94.462781023127</v>
      </c>
      <c r="L23" s="452">
        <v>94.333363953513</v>
      </c>
      <c r="M23" s="451">
        <v>70.59878468069199</v>
      </c>
      <c r="N23" s="452">
        <v>70.919579765911</v>
      </c>
      <c r="O23" s="451">
        <v>23.863996342435</v>
      </c>
      <c r="P23" s="452">
        <v>23.413784187601998</v>
      </c>
    </row>
    <row r="24" spans="2:16" ht="19.5" customHeight="1">
      <c r="B24" s="453" t="s">
        <v>164</v>
      </c>
      <c r="C24" s="454">
        <v>1142.2053</v>
      </c>
      <c r="D24" s="455">
        <v>1091.98788</v>
      </c>
      <c r="E24" s="454">
        <v>1157.0236306072347</v>
      </c>
      <c r="F24" s="455">
        <v>1091.98788</v>
      </c>
      <c r="G24" s="454">
        <v>947.54679</v>
      </c>
      <c r="H24" s="455">
        <v>959.0149200000001</v>
      </c>
      <c r="I24" s="454">
        <v>44.47999</v>
      </c>
      <c r="J24" s="455">
        <v>74.83667</v>
      </c>
      <c r="K24" s="456">
        <v>100.234869668019</v>
      </c>
      <c r="L24" s="457">
        <v>96.886789832217</v>
      </c>
      <c r="M24" s="456">
        <v>72.195973562424</v>
      </c>
      <c r="N24" s="457">
        <v>71.09225891918301</v>
      </c>
      <c r="O24" s="456">
        <v>28.038897160951997</v>
      </c>
      <c r="P24" s="457">
        <v>25.794530913032997</v>
      </c>
    </row>
    <row r="25" spans="2:16" ht="3.75" customHeight="1">
      <c r="B25" s="458"/>
      <c r="C25" s="459"/>
      <c r="D25" s="460"/>
      <c r="E25" s="459"/>
      <c r="F25" s="460"/>
      <c r="G25" s="459"/>
      <c r="H25" s="460"/>
      <c r="I25" s="459"/>
      <c r="J25" s="460"/>
      <c r="K25" s="461"/>
      <c r="L25" s="462"/>
      <c r="M25" s="461"/>
      <c r="N25" s="462"/>
      <c r="O25" s="461"/>
      <c r="P25" s="462"/>
    </row>
    <row r="26" spans="2:16" ht="19.5" customHeight="1">
      <c r="B26" s="448" t="s">
        <v>208</v>
      </c>
      <c r="C26" s="449">
        <v>2098.15161</v>
      </c>
      <c r="D26" s="450">
        <v>1264.84409</v>
      </c>
      <c r="E26" s="449">
        <v>1795.0903199389375</v>
      </c>
      <c r="F26" s="450">
        <v>1759.68372</v>
      </c>
      <c r="G26" s="449">
        <v>1165.63792</v>
      </c>
      <c r="H26" s="450">
        <v>744.33105</v>
      </c>
      <c r="I26" s="449">
        <v>226.94504</v>
      </c>
      <c r="J26" s="450">
        <v>102.41560000000001</v>
      </c>
      <c r="K26" s="451">
        <v>110.875436344761</v>
      </c>
      <c r="L26" s="452">
        <v>97.390236508339</v>
      </c>
      <c r="M26" s="451">
        <v>80.60362775432</v>
      </c>
      <c r="N26" s="452">
        <v>70.26138033607499</v>
      </c>
      <c r="O26" s="451">
        <v>30.271808590441</v>
      </c>
      <c r="P26" s="452">
        <v>27.128856172263998</v>
      </c>
    </row>
    <row r="27" spans="2:16" ht="19.5" customHeight="1">
      <c r="B27" s="464" t="s">
        <v>209</v>
      </c>
      <c r="C27" s="449">
        <v>1534.0085900000001</v>
      </c>
      <c r="D27" s="450">
        <v>1264.84409</v>
      </c>
      <c r="E27" s="449">
        <v>1339.8041596169614</v>
      </c>
      <c r="F27" s="450">
        <v>1262.7383699999998</v>
      </c>
      <c r="G27" s="449">
        <v>874.0654499999999</v>
      </c>
      <c r="H27" s="450">
        <v>744.33105</v>
      </c>
      <c r="I27" s="449">
        <v>125.32314</v>
      </c>
      <c r="J27" s="450">
        <v>102.41560000000001</v>
      </c>
      <c r="K27" s="451">
        <v>94.819394817631</v>
      </c>
      <c r="L27" s="452">
        <v>97.390236508339</v>
      </c>
      <c r="M27" s="451">
        <v>67.377190117742</v>
      </c>
      <c r="N27" s="452">
        <v>70.26138033607499</v>
      </c>
      <c r="O27" s="451">
        <v>27.442204699888002</v>
      </c>
      <c r="P27" s="452">
        <v>27.128856172263998</v>
      </c>
    </row>
    <row r="28" spans="2:16" ht="19.5" customHeight="1">
      <c r="B28" s="464" t="s">
        <v>210</v>
      </c>
      <c r="C28" s="449">
        <v>564.14302</v>
      </c>
      <c r="D28" s="465">
        <v>0</v>
      </c>
      <c r="E28" s="449">
        <v>455.28616032197607</v>
      </c>
      <c r="F28" s="450">
        <v>496.94535</v>
      </c>
      <c r="G28" s="449">
        <v>291.57246999999995</v>
      </c>
      <c r="H28" s="465">
        <v>0</v>
      </c>
      <c r="I28" s="449">
        <v>101.6219</v>
      </c>
      <c r="J28" s="465">
        <v>0</v>
      </c>
      <c r="K28" s="451">
        <v>159.00765939939402</v>
      </c>
      <c r="L28" s="465">
        <v>0</v>
      </c>
      <c r="M28" s="451">
        <v>120.253366169995</v>
      </c>
      <c r="N28" s="465">
        <v>0</v>
      </c>
      <c r="O28" s="451">
        <v>38.754293229399</v>
      </c>
      <c r="P28" s="465">
        <v>0</v>
      </c>
    </row>
    <row r="29" spans="2:16" ht="19.5" customHeight="1">
      <c r="B29" s="448" t="s">
        <v>211</v>
      </c>
      <c r="C29" s="449">
        <v>935.71796</v>
      </c>
      <c r="D29" s="450">
        <v>684.0121899999999</v>
      </c>
      <c r="E29" s="449">
        <v>918.0760973875329</v>
      </c>
      <c r="F29" s="450">
        <v>684.0121900000001</v>
      </c>
      <c r="G29" s="449">
        <v>1022.83639</v>
      </c>
      <c r="H29" s="450">
        <v>756.42335</v>
      </c>
      <c r="I29" s="449">
        <v>227.07258</v>
      </c>
      <c r="J29" s="450">
        <v>130.172</v>
      </c>
      <c r="K29" s="451">
        <v>83.211246522037</v>
      </c>
      <c r="L29" s="452">
        <v>86.430486314311</v>
      </c>
      <c r="M29" s="451">
        <v>55.580403235359995</v>
      </c>
      <c r="N29" s="452">
        <v>59.110956847115006</v>
      </c>
      <c r="O29" s="451">
        <v>27.630843286677</v>
      </c>
      <c r="P29" s="452">
        <v>27.319529467196002</v>
      </c>
    </row>
    <row r="30" spans="2:16" ht="19.5" customHeight="1">
      <c r="B30" s="464" t="s">
        <v>212</v>
      </c>
      <c r="C30" s="449">
        <v>935.71796</v>
      </c>
      <c r="D30" s="450">
        <v>684.0121899999999</v>
      </c>
      <c r="E30" s="449">
        <v>918.0760973875329</v>
      </c>
      <c r="F30" s="450">
        <v>684.0121900000001</v>
      </c>
      <c r="G30" s="449">
        <v>1022.83639</v>
      </c>
      <c r="H30" s="450">
        <v>756.42335</v>
      </c>
      <c r="I30" s="449">
        <v>218.53663</v>
      </c>
      <c r="J30" s="450">
        <v>130.172</v>
      </c>
      <c r="K30" s="451">
        <v>82.904267807679</v>
      </c>
      <c r="L30" s="452">
        <v>86.430486314311</v>
      </c>
      <c r="M30" s="451">
        <v>55.580402257687</v>
      </c>
      <c r="N30" s="452">
        <v>59.110956847115006</v>
      </c>
      <c r="O30" s="451">
        <v>27.323865549993</v>
      </c>
      <c r="P30" s="452">
        <v>27.319529467196002</v>
      </c>
    </row>
    <row r="31" spans="2:16" ht="19.5" customHeight="1">
      <c r="B31" s="464" t="s">
        <v>213</v>
      </c>
      <c r="C31" s="449">
        <v>0</v>
      </c>
      <c r="D31" s="465">
        <v>0</v>
      </c>
      <c r="E31" s="449">
        <v>0</v>
      </c>
      <c r="F31" s="465">
        <v>0</v>
      </c>
      <c r="G31" s="449">
        <v>0</v>
      </c>
      <c r="H31" s="450">
        <v>0</v>
      </c>
      <c r="I31" s="449">
        <v>8.535950000000001</v>
      </c>
      <c r="J31" s="450">
        <v>0</v>
      </c>
      <c r="K31" s="449">
        <v>0</v>
      </c>
      <c r="L31" s="450">
        <v>0</v>
      </c>
      <c r="M31" s="449">
        <v>0</v>
      </c>
      <c r="N31" s="450">
        <v>0</v>
      </c>
      <c r="O31" s="449">
        <v>0</v>
      </c>
      <c r="P31" s="450">
        <v>0</v>
      </c>
    </row>
    <row r="32" spans="2:28" ht="19.5" customHeight="1">
      <c r="B32" s="448" t="s">
        <v>214</v>
      </c>
      <c r="C32" s="449">
        <v>808.02862</v>
      </c>
      <c r="D32" s="450">
        <v>693.67277</v>
      </c>
      <c r="E32" s="449">
        <v>716.0119524599605</v>
      </c>
      <c r="F32" s="450">
        <v>693.6727700000002</v>
      </c>
      <c r="G32" s="449">
        <v>582.6773199999999</v>
      </c>
      <c r="H32" s="450">
        <v>587.26612</v>
      </c>
      <c r="I32" s="449">
        <v>36.682559999999995</v>
      </c>
      <c r="J32" s="450">
        <v>48.58546</v>
      </c>
      <c r="K32" s="451">
        <v>98.353675409916</v>
      </c>
      <c r="L32" s="452">
        <v>96.412602518259</v>
      </c>
      <c r="M32" s="451">
        <v>68.59565084839801</v>
      </c>
      <c r="N32" s="452">
        <v>63.94004476199</v>
      </c>
      <c r="O32" s="451">
        <v>29.758024561518997</v>
      </c>
      <c r="P32" s="452">
        <v>32.472557756269</v>
      </c>
      <c r="AB32" s="448"/>
    </row>
    <row r="33" spans="2:16" ht="19.5" customHeight="1">
      <c r="B33" s="448" t="s">
        <v>215</v>
      </c>
      <c r="C33" s="449">
        <v>574.78587</v>
      </c>
      <c r="D33" s="450">
        <v>529.8194599999999</v>
      </c>
      <c r="E33" s="449">
        <v>548.5275083445458</v>
      </c>
      <c r="F33" s="450">
        <v>529.81946</v>
      </c>
      <c r="G33" s="449">
        <v>389.77149</v>
      </c>
      <c r="H33" s="450">
        <v>365.34699</v>
      </c>
      <c r="I33" s="449">
        <v>122.54916</v>
      </c>
      <c r="J33" s="450">
        <v>124.17903</v>
      </c>
      <c r="K33" s="451">
        <v>75.66651167842</v>
      </c>
      <c r="L33" s="452">
        <v>75.01096423430201</v>
      </c>
      <c r="M33" s="451">
        <v>45.207485544928</v>
      </c>
      <c r="N33" s="452">
        <v>44.43356163958</v>
      </c>
      <c r="O33" s="451">
        <v>30.459026133492</v>
      </c>
      <c r="P33" s="452">
        <v>30.577402594722</v>
      </c>
    </row>
    <row r="34" spans="2:16" ht="19.5" customHeight="1">
      <c r="B34" s="448" t="s">
        <v>216</v>
      </c>
      <c r="C34" s="449">
        <v>123.43213</v>
      </c>
      <c r="D34" s="450">
        <v>115.5201</v>
      </c>
      <c r="E34" s="449">
        <v>123.43213</v>
      </c>
      <c r="F34" s="450">
        <v>115.52009999999999</v>
      </c>
      <c r="G34" s="449">
        <v>103.9401</v>
      </c>
      <c r="H34" s="450">
        <v>94.18264</v>
      </c>
      <c r="I34" s="449">
        <v>-5.25581</v>
      </c>
      <c r="J34" s="450">
        <v>8.37878</v>
      </c>
      <c r="K34" s="451">
        <v>110.698479220243</v>
      </c>
      <c r="L34" s="452">
        <v>98.34242276496</v>
      </c>
      <c r="M34" s="451">
        <v>82.65305690489</v>
      </c>
      <c r="N34" s="452">
        <v>68.465451807255</v>
      </c>
      <c r="O34" s="451">
        <v>28.045422315353</v>
      </c>
      <c r="P34" s="452">
        <v>29.876970957705</v>
      </c>
    </row>
    <row r="35" spans="2:16" ht="19.5" customHeight="1">
      <c r="B35" s="448" t="s">
        <v>217</v>
      </c>
      <c r="C35" s="449">
        <v>0</v>
      </c>
      <c r="D35" s="450">
        <v>496.94534999999996</v>
      </c>
      <c r="E35" s="449">
        <v>0</v>
      </c>
      <c r="F35" s="450">
        <v>0</v>
      </c>
      <c r="G35" s="449">
        <v>0</v>
      </c>
      <c r="H35" s="450">
        <v>419.96572</v>
      </c>
      <c r="I35" s="449">
        <v>0</v>
      </c>
      <c r="J35" s="450">
        <v>-32.35503</v>
      </c>
      <c r="K35" s="449">
        <v>0</v>
      </c>
      <c r="L35" s="452">
        <v>121.095645616028</v>
      </c>
      <c r="M35" s="449">
        <v>0</v>
      </c>
      <c r="N35" s="452">
        <v>81.860859976857</v>
      </c>
      <c r="O35" s="449">
        <v>0</v>
      </c>
      <c r="P35" s="452">
        <v>39.234785639171</v>
      </c>
    </row>
    <row r="36" spans="2:16" ht="15.75">
      <c r="B36" s="466" t="s">
        <v>168</v>
      </c>
      <c r="C36" s="454">
        <v>4540.116190000001</v>
      </c>
      <c r="D36" s="455">
        <v>3784.81396</v>
      </c>
      <c r="E36" s="454">
        <v>4101.138008130977</v>
      </c>
      <c r="F36" s="455">
        <v>3782.7082400000004</v>
      </c>
      <c r="G36" s="454">
        <v>3264.86322</v>
      </c>
      <c r="H36" s="455">
        <v>2967.51587</v>
      </c>
      <c r="I36" s="454">
        <v>607.97186</v>
      </c>
      <c r="J36" s="455">
        <v>381.70589</v>
      </c>
      <c r="K36" s="456">
        <v>95.826490703644</v>
      </c>
      <c r="L36" s="457">
        <v>95.10552036239</v>
      </c>
      <c r="M36" s="456">
        <v>66.460677639047</v>
      </c>
      <c r="N36" s="457">
        <v>64.572909259623</v>
      </c>
      <c r="O36" s="456">
        <v>29.365813064598</v>
      </c>
      <c r="P36" s="457">
        <v>30.532611102767</v>
      </c>
    </row>
    <row r="37" spans="2:16" ht="3.75" customHeight="1">
      <c r="B37" s="458"/>
      <c r="C37" s="459"/>
      <c r="D37" s="460"/>
      <c r="E37" s="459"/>
      <c r="F37" s="460"/>
      <c r="G37" s="459"/>
      <c r="H37" s="460"/>
      <c r="I37" s="459"/>
      <c r="J37" s="460"/>
      <c r="K37" s="461"/>
      <c r="L37" s="462"/>
      <c r="M37" s="461"/>
      <c r="N37" s="462"/>
      <c r="O37" s="461"/>
      <c r="P37" s="462"/>
    </row>
    <row r="38" spans="2:16" ht="19.5" customHeight="1">
      <c r="B38" s="448" t="s">
        <v>180</v>
      </c>
      <c r="C38" s="449">
        <v>46.21239</v>
      </c>
      <c r="D38" s="450">
        <v>148.10692</v>
      </c>
      <c r="E38" s="449">
        <v>56.27603431761522</v>
      </c>
      <c r="F38" s="450">
        <v>148.10692000000003</v>
      </c>
      <c r="G38" s="449">
        <v>64.66202</v>
      </c>
      <c r="H38" s="450">
        <v>139.43391</v>
      </c>
      <c r="I38" s="449">
        <v>2.57384</v>
      </c>
      <c r="J38" s="450">
        <v>-82.67022999999999</v>
      </c>
      <c r="K38" s="451">
        <v>106.73563863300299</v>
      </c>
      <c r="L38" s="452">
        <v>165.33848186571</v>
      </c>
      <c r="M38" s="451">
        <v>60.851748831848994</v>
      </c>
      <c r="N38" s="452">
        <v>118.132447121364</v>
      </c>
      <c r="O38" s="451">
        <v>45.883889801154</v>
      </c>
      <c r="P38" s="452">
        <v>47.206034744346</v>
      </c>
    </row>
    <row r="39" spans="2:16" ht="19.5" customHeight="1">
      <c r="B39" s="448" t="s">
        <v>176</v>
      </c>
      <c r="C39" s="449">
        <v>102.59248</v>
      </c>
      <c r="D39" s="450">
        <v>102.50249000000001</v>
      </c>
      <c r="E39" s="449">
        <v>100.65741541250328</v>
      </c>
      <c r="F39" s="450">
        <v>102.50249</v>
      </c>
      <c r="G39" s="449">
        <v>87.67896</v>
      </c>
      <c r="H39" s="450">
        <v>87.12762</v>
      </c>
      <c r="I39" s="449">
        <v>3.74165</v>
      </c>
      <c r="J39" s="450">
        <v>4.676159999999999</v>
      </c>
      <c r="K39" s="451">
        <v>100.351429807105</v>
      </c>
      <c r="L39" s="452">
        <v>98.995852291156</v>
      </c>
      <c r="M39" s="451">
        <v>66.663906597432</v>
      </c>
      <c r="N39" s="452">
        <v>64.20286701277999</v>
      </c>
      <c r="O39" s="451">
        <v>33.687523209672996</v>
      </c>
      <c r="P39" s="452">
        <v>34.792985278376996</v>
      </c>
    </row>
    <row r="40" spans="2:16" ht="19.5" customHeight="1">
      <c r="B40" s="448" t="s">
        <v>178</v>
      </c>
      <c r="C40" s="449">
        <v>61.7232</v>
      </c>
      <c r="D40" s="450">
        <v>61.43893</v>
      </c>
      <c r="E40" s="449">
        <v>61.780795342150704</v>
      </c>
      <c r="F40" s="450">
        <v>61.43893000000002</v>
      </c>
      <c r="G40" s="449">
        <v>56.57204</v>
      </c>
      <c r="H40" s="450">
        <v>57.47516</v>
      </c>
      <c r="I40" s="449">
        <v>8.43416</v>
      </c>
      <c r="J40" s="450">
        <v>6.58625</v>
      </c>
      <c r="K40" s="451">
        <v>99.507300779678</v>
      </c>
      <c r="L40" s="452">
        <v>100.655082995854</v>
      </c>
      <c r="M40" s="451">
        <v>59.578494959701004</v>
      </c>
      <c r="N40" s="452">
        <v>63.111768631874995</v>
      </c>
      <c r="O40" s="451">
        <v>39.928805819978</v>
      </c>
      <c r="P40" s="452">
        <v>37.543314363979</v>
      </c>
    </row>
    <row r="41" spans="2:16" ht="19.5" customHeight="1">
      <c r="B41" s="448" t="s">
        <v>177</v>
      </c>
      <c r="C41" s="449">
        <v>76.84333000000001</v>
      </c>
      <c r="D41" s="450">
        <v>73.86592999999999</v>
      </c>
      <c r="E41" s="449">
        <v>76.84332999999998</v>
      </c>
      <c r="F41" s="450">
        <v>73.86593</v>
      </c>
      <c r="G41" s="449">
        <v>66.46383</v>
      </c>
      <c r="H41" s="450">
        <v>66.67909</v>
      </c>
      <c r="I41" s="449">
        <v>12.81696</v>
      </c>
      <c r="J41" s="450">
        <v>10.661059999999999</v>
      </c>
      <c r="K41" s="451">
        <v>83.489636393208</v>
      </c>
      <c r="L41" s="452">
        <v>87.91676671052299</v>
      </c>
      <c r="M41" s="451">
        <v>51.857107843468995</v>
      </c>
      <c r="N41" s="452">
        <v>57.396704124186</v>
      </c>
      <c r="O41" s="451">
        <v>31.632528549738996</v>
      </c>
      <c r="P41" s="452">
        <v>30.520062586336998</v>
      </c>
    </row>
    <row r="42" spans="2:16" ht="19.5" customHeight="1">
      <c r="B42" s="448" t="s">
        <v>179</v>
      </c>
      <c r="C42" s="449">
        <v>80.48333</v>
      </c>
      <c r="D42" s="450">
        <v>73.86366000000001</v>
      </c>
      <c r="E42" s="449">
        <v>80.29353252238204</v>
      </c>
      <c r="F42" s="450">
        <v>73.86365999999995</v>
      </c>
      <c r="G42" s="449">
        <v>68.67433</v>
      </c>
      <c r="H42" s="450">
        <v>60.84894</v>
      </c>
      <c r="I42" s="449">
        <v>7.300979999999999</v>
      </c>
      <c r="J42" s="450">
        <v>5.73459</v>
      </c>
      <c r="K42" s="451">
        <v>91.040131006739</v>
      </c>
      <c r="L42" s="452">
        <v>93.168459467001</v>
      </c>
      <c r="M42" s="451">
        <v>63.947110951064005</v>
      </c>
      <c r="N42" s="452">
        <v>64.529801176487</v>
      </c>
      <c r="O42" s="451">
        <v>27.093020055674</v>
      </c>
      <c r="P42" s="452">
        <v>28.638658290514</v>
      </c>
    </row>
    <row r="43" spans="2:16" ht="19.5" customHeight="1">
      <c r="B43" s="448" t="s">
        <v>183</v>
      </c>
      <c r="C43" s="449">
        <v>50.850370000000005</v>
      </c>
      <c r="D43" s="450">
        <v>46.30066</v>
      </c>
      <c r="E43" s="449">
        <v>51.061321754057744</v>
      </c>
      <c r="F43" s="450">
        <v>46.30065999999999</v>
      </c>
      <c r="G43" s="449">
        <v>41.79807</v>
      </c>
      <c r="H43" s="450">
        <v>37.753190000000004</v>
      </c>
      <c r="I43" s="449">
        <v>5.22431</v>
      </c>
      <c r="J43" s="450">
        <v>1.8456199999999998</v>
      </c>
      <c r="K43" s="451">
        <v>93.48546475949699</v>
      </c>
      <c r="L43" s="452">
        <v>100.787721514394</v>
      </c>
      <c r="M43" s="451">
        <v>63.982954236881994</v>
      </c>
      <c r="N43" s="452">
        <v>71.60261159388101</v>
      </c>
      <c r="O43" s="451">
        <v>29.502510522615</v>
      </c>
      <c r="P43" s="452">
        <v>29.185109920513003</v>
      </c>
    </row>
    <row r="44" spans="2:16" ht="19.5" customHeight="1">
      <c r="B44" s="448" t="s">
        <v>182</v>
      </c>
      <c r="C44" s="449">
        <v>25.74235</v>
      </c>
      <c r="D44" s="450">
        <v>23.010990000000003</v>
      </c>
      <c r="E44" s="449">
        <v>25.740859601665804</v>
      </c>
      <c r="F44" s="450">
        <v>23.01098999999999</v>
      </c>
      <c r="G44" s="449">
        <v>18.08778</v>
      </c>
      <c r="H44" s="450">
        <v>14.23723</v>
      </c>
      <c r="I44" s="449">
        <v>1.6203599999999998</v>
      </c>
      <c r="J44" s="450">
        <v>0.86122</v>
      </c>
      <c r="K44" s="451">
        <v>92.748253240586</v>
      </c>
      <c r="L44" s="452">
        <v>96.90958142841</v>
      </c>
      <c r="M44" s="451">
        <v>56.598045752436</v>
      </c>
      <c r="N44" s="452">
        <v>68.109948353718</v>
      </c>
      <c r="O44" s="451">
        <v>36.150207488149</v>
      </c>
      <c r="P44" s="452">
        <v>28.799633074692</v>
      </c>
    </row>
    <row r="45" spans="2:16" ht="19.5" customHeight="1">
      <c r="B45" s="448" t="s">
        <v>181</v>
      </c>
      <c r="C45" s="449">
        <v>19.30387</v>
      </c>
      <c r="D45" s="450">
        <v>22.352430000000002</v>
      </c>
      <c r="E45" s="449">
        <v>19.24095371992999</v>
      </c>
      <c r="F45" s="450">
        <v>22.35243</v>
      </c>
      <c r="G45" s="449">
        <v>17.43652</v>
      </c>
      <c r="H45" s="450">
        <v>18.84925</v>
      </c>
      <c r="I45" s="449">
        <v>3.27204</v>
      </c>
      <c r="J45" s="450">
        <v>2.06713</v>
      </c>
      <c r="K45" s="451">
        <v>88.500859116383</v>
      </c>
      <c r="L45" s="452">
        <v>94.957624308659</v>
      </c>
      <c r="M45" s="451">
        <v>53.889480240322996</v>
      </c>
      <c r="N45" s="452">
        <v>53.769619480881005</v>
      </c>
      <c r="O45" s="451">
        <v>34.61137887606</v>
      </c>
      <c r="P45" s="452">
        <v>41.188004827778</v>
      </c>
    </row>
    <row r="46" spans="2:16" ht="19.5" customHeight="1">
      <c r="B46" s="448" t="s">
        <v>218</v>
      </c>
      <c r="C46" s="449">
        <v>0.98899</v>
      </c>
      <c r="D46" s="450">
        <v>3.7095599999999997</v>
      </c>
      <c r="E46" s="449">
        <v>1.4621458625017694</v>
      </c>
      <c r="F46" s="450">
        <v>3.7095599999999993</v>
      </c>
      <c r="G46" s="449">
        <v>0.9168200000000001</v>
      </c>
      <c r="H46" s="450">
        <v>2.04042</v>
      </c>
      <c r="I46" s="467">
        <v>0</v>
      </c>
      <c r="J46" s="450">
        <v>0</v>
      </c>
      <c r="K46" s="451">
        <v>115.796993957374</v>
      </c>
      <c r="L46" s="452">
        <v>116.280961762774</v>
      </c>
      <c r="M46" s="451">
        <v>63.002552300341996</v>
      </c>
      <c r="N46" s="452">
        <v>58.380627517864006</v>
      </c>
      <c r="O46" s="451">
        <v>52.794441657031996</v>
      </c>
      <c r="P46" s="452">
        <v>57.90033424491</v>
      </c>
    </row>
    <row r="47" spans="2:16" ht="19.5" customHeight="1">
      <c r="B47" s="448" t="s">
        <v>219</v>
      </c>
      <c r="C47" s="449">
        <v>464.55991</v>
      </c>
      <c r="D47" s="450">
        <v>555.09273</v>
      </c>
      <c r="E47" s="449">
        <v>473.1765446933825</v>
      </c>
      <c r="F47" s="450">
        <v>555.0927300000002</v>
      </c>
      <c r="G47" s="449">
        <v>422.29037</v>
      </c>
      <c r="H47" s="450">
        <v>484.44481</v>
      </c>
      <c r="I47" s="449">
        <v>43.33575</v>
      </c>
      <c r="J47" s="450">
        <v>-52.18407</v>
      </c>
      <c r="K47" s="451">
        <v>96.04387616037799</v>
      </c>
      <c r="L47" s="452">
        <v>115.98366179214501</v>
      </c>
      <c r="M47" s="451">
        <v>60.820584187132</v>
      </c>
      <c r="N47" s="452">
        <v>78.960827343779</v>
      </c>
      <c r="O47" s="451">
        <v>35.223291973246</v>
      </c>
      <c r="P47" s="452">
        <v>37.022834448366</v>
      </c>
    </row>
    <row r="48" spans="2:16" ht="19.5" customHeight="1">
      <c r="B48" s="448" t="s">
        <v>220</v>
      </c>
      <c r="C48" s="449">
        <v>214.47593</v>
      </c>
      <c r="D48" s="450">
        <v>164.74473</v>
      </c>
      <c r="E48" s="449">
        <v>190.24963059664907</v>
      </c>
      <c r="F48" s="450">
        <v>164.74472999999998</v>
      </c>
      <c r="G48" s="449">
        <v>131.2724</v>
      </c>
      <c r="H48" s="450">
        <v>107.24241</v>
      </c>
      <c r="I48" s="449">
        <v>27.550099999999997</v>
      </c>
      <c r="J48" s="450">
        <v>16.07733</v>
      </c>
      <c r="K48" s="451">
        <v>91.510683129127</v>
      </c>
      <c r="L48" s="452">
        <v>93.433381439302</v>
      </c>
      <c r="M48" s="451">
        <v>57.904350038546006</v>
      </c>
      <c r="N48" s="452">
        <v>64.33935977380601</v>
      </c>
      <c r="O48" s="451">
        <v>33.606333090580996</v>
      </c>
      <c r="P48" s="452">
        <v>29.094021665496</v>
      </c>
    </row>
    <row r="49" spans="2:28" ht="19.5" customHeight="1">
      <c r="B49" s="448" t="s">
        <v>221</v>
      </c>
      <c r="C49" s="449">
        <v>783.27529</v>
      </c>
      <c r="D49" s="450">
        <v>703.70148</v>
      </c>
      <c r="E49" s="449">
        <v>722.5639747420352</v>
      </c>
      <c r="F49" s="450">
        <v>703.7014799999998</v>
      </c>
      <c r="G49" s="449">
        <v>592.64714</v>
      </c>
      <c r="H49" s="450">
        <v>536.0976999999999</v>
      </c>
      <c r="I49" s="449">
        <v>80.19735</v>
      </c>
      <c r="J49" s="450">
        <v>105.24743</v>
      </c>
      <c r="K49" s="451">
        <v>95.339400439864</v>
      </c>
      <c r="L49" s="452">
        <v>90.686621114025</v>
      </c>
      <c r="M49" s="451">
        <v>68.473711017993</v>
      </c>
      <c r="N49" s="452">
        <v>65.421282352079</v>
      </c>
      <c r="O49" s="451">
        <v>26.865689421870997</v>
      </c>
      <c r="P49" s="452">
        <v>25.265338761945998</v>
      </c>
      <c r="AB49" s="463"/>
    </row>
    <row r="50" spans="2:16" ht="19.5" customHeight="1">
      <c r="B50" s="448" t="s">
        <v>185</v>
      </c>
      <c r="C50" s="449">
        <v>22.77757</v>
      </c>
      <c r="D50" s="450">
        <v>18.95493</v>
      </c>
      <c r="E50" s="449">
        <v>18.9439798396572</v>
      </c>
      <c r="F50" s="450">
        <v>18.95493</v>
      </c>
      <c r="G50" s="449">
        <v>15.415569999999999</v>
      </c>
      <c r="H50" s="450">
        <v>11.987680000000001</v>
      </c>
      <c r="I50" s="449">
        <v>3.9809699999999997</v>
      </c>
      <c r="J50" s="450">
        <v>1.8104500000000001</v>
      </c>
      <c r="K50" s="451">
        <v>90.285146770441</v>
      </c>
      <c r="L50" s="452">
        <v>98.422213472498</v>
      </c>
      <c r="M50" s="451">
        <v>60.57466574379</v>
      </c>
      <c r="N50" s="452">
        <v>67.12841850967</v>
      </c>
      <c r="O50" s="451">
        <v>29.710481026649997</v>
      </c>
      <c r="P50" s="452">
        <v>31.293794962829004</v>
      </c>
    </row>
    <row r="51" spans="2:16" ht="18" customHeight="1">
      <c r="B51" s="466" t="s">
        <v>187</v>
      </c>
      <c r="C51" s="454">
        <v>1485.0806599999999</v>
      </c>
      <c r="D51" s="455">
        <v>1442.29185</v>
      </c>
      <c r="E51" s="454">
        <v>1404.9267897169555</v>
      </c>
      <c r="F51" s="455">
        <v>1442.29185</v>
      </c>
      <c r="G51" s="454">
        <v>1161.62548</v>
      </c>
      <c r="H51" s="455">
        <v>1139.7726</v>
      </c>
      <c r="I51" s="454">
        <v>155.06417000000002</v>
      </c>
      <c r="J51" s="455">
        <v>70.95114</v>
      </c>
      <c r="K51" s="456">
        <v>95.095754097956</v>
      </c>
      <c r="L51" s="457">
        <v>101.77858899222501</v>
      </c>
      <c r="M51" s="456">
        <v>64.392296215816</v>
      </c>
      <c r="N51" s="457">
        <v>71.092237170818</v>
      </c>
      <c r="O51" s="456">
        <v>30.703457882139002</v>
      </c>
      <c r="P51" s="457">
        <v>30.686351821406998</v>
      </c>
    </row>
    <row r="52" spans="2:16" ht="2.25" customHeight="1">
      <c r="B52" s="458"/>
      <c r="C52" s="459"/>
      <c r="D52" s="460"/>
      <c r="E52" s="459"/>
      <c r="F52" s="460"/>
      <c r="G52" s="459"/>
      <c r="H52" s="460"/>
      <c r="I52" s="459"/>
      <c r="J52" s="460"/>
      <c r="K52" s="461"/>
      <c r="L52" s="462"/>
      <c r="M52" s="461"/>
      <c r="N52" s="462"/>
      <c r="O52" s="461"/>
      <c r="P52" s="462"/>
    </row>
    <row r="53" spans="2:16" ht="18.75">
      <c r="B53" s="466" t="s">
        <v>222</v>
      </c>
      <c r="C53" s="454">
        <v>851.75541</v>
      </c>
      <c r="D53" s="455">
        <v>688.63724</v>
      </c>
      <c r="E53" s="454">
        <v>753.4702406107183</v>
      </c>
      <c r="F53" s="455">
        <v>688.63724</v>
      </c>
      <c r="G53" s="454">
        <v>886.96603</v>
      </c>
      <c r="H53" s="455">
        <v>628.3691</v>
      </c>
      <c r="I53" s="454">
        <v>30.9565</v>
      </c>
      <c r="J53" s="455">
        <v>27.511770000000002</v>
      </c>
      <c r="K53" s="456">
        <v>97.04062736202</v>
      </c>
      <c r="L53" s="457">
        <v>96.47839939933401</v>
      </c>
      <c r="M53" s="456">
        <v>66.106785397407</v>
      </c>
      <c r="N53" s="457">
        <v>64.570737167057</v>
      </c>
      <c r="O53" s="468">
        <v>30.933841964613002</v>
      </c>
      <c r="P53" s="457">
        <v>31.907662232277</v>
      </c>
    </row>
    <row r="54" spans="2:16" ht="5.25" customHeight="1">
      <c r="B54" s="469"/>
      <c r="C54" s="467"/>
      <c r="D54" s="465"/>
      <c r="E54" s="467"/>
      <c r="F54" s="465"/>
      <c r="G54" s="467"/>
      <c r="H54" s="465"/>
      <c r="I54" s="467"/>
      <c r="J54" s="465"/>
      <c r="K54" s="470"/>
      <c r="L54" s="471"/>
      <c r="M54" s="470"/>
      <c r="N54" s="471"/>
      <c r="O54" s="470"/>
      <c r="P54" s="471"/>
    </row>
    <row r="55" spans="2:16" ht="16.5" customHeight="1" thickBot="1">
      <c r="B55" s="469" t="s">
        <v>223</v>
      </c>
      <c r="C55" s="467">
        <v>-1075.1724199999999</v>
      </c>
      <c r="D55" s="465">
        <v>-794.5168199999999</v>
      </c>
      <c r="E55" s="467">
        <v>-1071.4910121042708</v>
      </c>
      <c r="F55" s="465">
        <v>-792.4110999999996</v>
      </c>
      <c r="G55" s="467">
        <v>0</v>
      </c>
      <c r="H55" s="465">
        <v>0</v>
      </c>
      <c r="I55" s="467">
        <v>0</v>
      </c>
      <c r="J55" s="465">
        <v>0</v>
      </c>
      <c r="K55" s="467">
        <v>0</v>
      </c>
      <c r="L55" s="465">
        <v>0</v>
      </c>
      <c r="M55" s="467">
        <v>0</v>
      </c>
      <c r="N55" s="465">
        <v>0</v>
      </c>
      <c r="O55" s="467">
        <v>0</v>
      </c>
      <c r="P55" s="465">
        <v>0</v>
      </c>
    </row>
    <row r="56" spans="2:16" ht="18" customHeight="1" thickBot="1">
      <c r="B56" s="472" t="s">
        <v>190</v>
      </c>
      <c r="C56" s="473">
        <v>11843.43915</v>
      </c>
      <c r="D56" s="474">
        <v>10846.46801</v>
      </c>
      <c r="E56" s="473">
        <v>11016.401003379578</v>
      </c>
      <c r="F56" s="474">
        <v>10846.468009999999</v>
      </c>
      <c r="G56" s="473">
        <v>11552.60632</v>
      </c>
      <c r="H56" s="474">
        <v>10701.3015</v>
      </c>
      <c r="I56" s="473">
        <v>1745.35513</v>
      </c>
      <c r="J56" s="474">
        <v>1345.1788000000001</v>
      </c>
      <c r="K56" s="475">
        <v>93.486899413361</v>
      </c>
      <c r="L56" s="476">
        <v>94.583795999019</v>
      </c>
      <c r="M56" s="475">
        <v>65.721586884301</v>
      </c>
      <c r="N56" s="476">
        <v>66.216206972582</v>
      </c>
      <c r="O56" s="475">
        <v>27.765312529061</v>
      </c>
      <c r="P56" s="476">
        <v>28.367589026438</v>
      </c>
    </row>
    <row r="57" ht="1.5" customHeight="1">
      <c r="B57" s="469"/>
    </row>
    <row r="58" spans="2:30" s="478" customFormat="1" ht="18" customHeight="1">
      <c r="B58" s="477" t="s">
        <v>224</v>
      </c>
      <c r="C58" s="477"/>
      <c r="D58" s="477"/>
      <c r="E58" s="477"/>
      <c r="F58" s="477"/>
      <c r="G58" s="477"/>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row>
    <row r="59" spans="2:30" s="478" customFormat="1" ht="18" customHeight="1">
      <c r="B59" s="477" t="s">
        <v>225</v>
      </c>
      <c r="C59" s="477"/>
      <c r="D59" s="477"/>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477"/>
      <c r="AC59" s="477"/>
      <c r="AD59" s="477"/>
    </row>
    <row r="60" spans="2:30" s="478" customFormat="1" ht="18" customHeight="1">
      <c r="B60" s="477" t="s">
        <v>226</v>
      </c>
      <c r="C60" s="477"/>
      <c r="D60" s="477"/>
      <c r="E60" s="477"/>
      <c r="F60" s="477"/>
      <c r="G60" s="477"/>
      <c r="H60" s="477"/>
      <c r="I60" s="477"/>
      <c r="J60" s="477"/>
      <c r="K60" s="477"/>
      <c r="L60" s="477"/>
      <c r="M60" s="477"/>
      <c r="N60" s="477"/>
      <c r="O60" s="477"/>
      <c r="P60" s="477"/>
      <c r="Q60" s="477"/>
      <c r="R60" s="477"/>
      <c r="S60" s="477"/>
      <c r="T60" s="477"/>
      <c r="U60" s="477"/>
      <c r="V60" s="477"/>
      <c r="W60" s="477"/>
      <c r="X60" s="477"/>
      <c r="Y60" s="477"/>
      <c r="Z60" s="477"/>
      <c r="AA60" s="477"/>
      <c r="AB60" s="477"/>
      <c r="AC60" s="477"/>
      <c r="AD60" s="477"/>
    </row>
    <row r="61" spans="2:30" s="478" customFormat="1" ht="18" customHeight="1">
      <c r="B61" s="477" t="s">
        <v>227</v>
      </c>
      <c r="C61" s="477"/>
      <c r="D61" s="477"/>
      <c r="E61" s="477"/>
      <c r="F61" s="477"/>
      <c r="G61" s="477"/>
      <c r="H61" s="477"/>
      <c r="I61" s="477"/>
      <c r="J61" s="477"/>
      <c r="K61" s="477"/>
      <c r="L61" s="477"/>
      <c r="M61" s="477"/>
      <c r="N61" s="477"/>
      <c r="O61" s="477"/>
      <c r="P61" s="477"/>
      <c r="Q61" s="477"/>
      <c r="R61" s="477"/>
      <c r="S61" s="477"/>
      <c r="T61" s="477"/>
      <c r="U61" s="477"/>
      <c r="V61" s="477"/>
      <c r="W61" s="477"/>
      <c r="X61" s="477"/>
      <c r="Y61" s="477"/>
      <c r="Z61" s="477"/>
      <c r="AA61" s="477"/>
      <c r="AB61" s="477"/>
      <c r="AC61" s="477"/>
      <c r="AD61" s="477"/>
    </row>
    <row r="62" spans="2:30" s="481" customFormat="1" ht="18" customHeight="1">
      <c r="B62" s="479" t="s">
        <v>228</v>
      </c>
      <c r="C62" s="477"/>
      <c r="D62" s="477"/>
      <c r="E62" s="477"/>
      <c r="F62" s="477"/>
      <c r="G62" s="477"/>
      <c r="H62" s="477"/>
      <c r="I62" s="477"/>
      <c r="J62" s="477"/>
      <c r="K62" s="477"/>
      <c r="L62" s="477"/>
      <c r="M62" s="477"/>
      <c r="N62" s="477"/>
      <c r="O62" s="477"/>
      <c r="P62" s="477"/>
      <c r="Q62" s="477"/>
      <c r="R62" s="477"/>
      <c r="S62" s="480"/>
      <c r="T62" s="477"/>
      <c r="U62" s="477"/>
      <c r="V62" s="477"/>
      <c r="W62" s="477"/>
      <c r="X62" s="477"/>
      <c r="Y62" s="477"/>
      <c r="Z62" s="477"/>
      <c r="AA62" s="477"/>
      <c r="AB62" s="477"/>
      <c r="AC62" s="477"/>
      <c r="AD62" s="477"/>
    </row>
    <row r="63" spans="2:30" s="478" customFormat="1" ht="18" customHeight="1">
      <c r="B63" s="477" t="s">
        <v>229</v>
      </c>
      <c r="C63" s="477"/>
      <c r="D63" s="482"/>
      <c r="E63" s="477"/>
      <c r="F63" s="477"/>
      <c r="G63" s="477"/>
      <c r="H63" s="477"/>
      <c r="I63" s="477"/>
      <c r="J63" s="477"/>
      <c r="K63" s="477"/>
      <c r="L63" s="477"/>
      <c r="M63" s="477"/>
      <c r="N63" s="477"/>
      <c r="O63" s="477"/>
      <c r="P63" s="477"/>
      <c r="Q63" s="477"/>
      <c r="R63" s="477"/>
      <c r="S63" s="480"/>
      <c r="T63" s="477"/>
      <c r="U63" s="477"/>
      <c r="V63" s="477"/>
      <c r="W63" s="477"/>
      <c r="X63" s="477"/>
      <c r="Y63" s="477"/>
      <c r="Z63" s="477"/>
      <c r="AA63" s="477"/>
      <c r="AB63" s="477"/>
      <c r="AC63" s="477"/>
      <c r="AD63" s="477"/>
    </row>
    <row r="64" spans="2:30" s="478" customFormat="1" ht="18" customHeight="1">
      <c r="B64" s="483" t="s">
        <v>230</v>
      </c>
      <c r="C64" s="477"/>
      <c r="D64" s="482"/>
      <c r="E64" s="477"/>
      <c r="F64" s="477"/>
      <c r="G64" s="477"/>
      <c r="H64" s="477"/>
      <c r="I64" s="477"/>
      <c r="J64" s="477"/>
      <c r="K64" s="477"/>
      <c r="L64" s="477"/>
      <c r="M64" s="477"/>
      <c r="N64" s="477"/>
      <c r="O64" s="477"/>
      <c r="P64" s="477"/>
      <c r="Q64" s="477"/>
      <c r="R64" s="477"/>
      <c r="S64" s="480"/>
      <c r="T64" s="477"/>
      <c r="U64" s="477"/>
      <c r="V64" s="477"/>
      <c r="W64" s="477"/>
      <c r="X64" s="477"/>
      <c r="Y64" s="477"/>
      <c r="Z64" s="477"/>
      <c r="AA64" s="477"/>
      <c r="AB64" s="477"/>
      <c r="AC64" s="477"/>
      <c r="AD64" s="477"/>
    </row>
    <row r="65" spans="2:22" s="481" customFormat="1" ht="18" customHeight="1">
      <c r="B65" s="477" t="s">
        <v>231</v>
      </c>
      <c r="C65" s="477"/>
      <c r="D65" s="482"/>
      <c r="E65" s="477"/>
      <c r="F65" s="477"/>
      <c r="G65" s="477"/>
      <c r="H65" s="477"/>
      <c r="I65" s="477"/>
      <c r="J65" s="477"/>
      <c r="K65" s="477"/>
      <c r="L65" s="477"/>
      <c r="M65" s="477"/>
      <c r="N65" s="477"/>
      <c r="O65" s="477"/>
      <c r="P65" s="477"/>
      <c r="Q65" s="477"/>
      <c r="R65" s="477"/>
      <c r="S65" s="480"/>
      <c r="T65" s="477"/>
      <c r="U65" s="477"/>
      <c r="V65" s="477"/>
    </row>
    <row r="66" spans="2:22" s="484" customFormat="1" ht="18" customHeight="1">
      <c r="B66" s="477" t="s">
        <v>232</v>
      </c>
      <c r="C66" s="477"/>
      <c r="D66" s="482"/>
      <c r="E66" s="477"/>
      <c r="F66" s="477"/>
      <c r="G66" s="477"/>
      <c r="H66" s="477"/>
      <c r="I66" s="477"/>
      <c r="J66" s="477"/>
      <c r="K66" s="477"/>
      <c r="L66" s="477"/>
      <c r="M66" s="477"/>
      <c r="N66" s="477"/>
      <c r="O66" s="477"/>
      <c r="P66" s="477"/>
      <c r="Q66" s="477"/>
      <c r="R66" s="477"/>
      <c r="S66" s="480"/>
      <c r="T66" s="477"/>
      <c r="U66" s="477"/>
      <c r="V66" s="477"/>
    </row>
    <row r="67" spans="2:22" s="481" customFormat="1" ht="18" customHeight="1">
      <c r="B67" s="477" t="s">
        <v>233</v>
      </c>
      <c r="C67" s="477"/>
      <c r="D67" s="482"/>
      <c r="E67" s="477"/>
      <c r="F67" s="477"/>
      <c r="G67" s="477"/>
      <c r="H67" s="477"/>
      <c r="I67" s="477"/>
      <c r="J67" s="477"/>
      <c r="K67" s="477"/>
      <c r="L67" s="477"/>
      <c r="M67" s="477"/>
      <c r="N67" s="477"/>
      <c r="O67" s="477"/>
      <c r="P67" s="477"/>
      <c r="Q67" s="477"/>
      <c r="R67" s="477"/>
      <c r="S67" s="480"/>
      <c r="T67" s="477"/>
      <c r="U67" s="477"/>
      <c r="V67" s="477"/>
    </row>
    <row r="68" spans="2:22" s="481" customFormat="1" ht="18" customHeight="1">
      <c r="B68" s="477" t="s">
        <v>234</v>
      </c>
      <c r="C68" s="477"/>
      <c r="D68" s="482"/>
      <c r="E68" s="477"/>
      <c r="F68" s="477"/>
      <c r="G68" s="477"/>
      <c r="H68" s="477"/>
      <c r="I68" s="477"/>
      <c r="J68" s="477"/>
      <c r="K68" s="477"/>
      <c r="L68" s="477"/>
      <c r="M68" s="477"/>
      <c r="N68" s="477"/>
      <c r="O68" s="477"/>
      <c r="P68" s="477"/>
      <c r="Q68" s="477"/>
      <c r="R68" s="477"/>
      <c r="S68" s="480"/>
      <c r="T68" s="477"/>
      <c r="U68" s="477"/>
      <c r="V68" s="477"/>
    </row>
    <row r="69" spans="2:22" s="484" customFormat="1" ht="18" customHeight="1">
      <c r="B69" s="477" t="s">
        <v>235</v>
      </c>
      <c r="C69" s="477"/>
      <c r="D69" s="482"/>
      <c r="E69" s="477"/>
      <c r="F69" s="477"/>
      <c r="G69" s="477"/>
      <c r="H69" s="477"/>
      <c r="I69" s="477"/>
      <c r="J69" s="477"/>
      <c r="K69" s="477"/>
      <c r="L69" s="477"/>
      <c r="M69" s="477"/>
      <c r="N69" s="477"/>
      <c r="O69" s="477"/>
      <c r="P69" s="477"/>
      <c r="Q69" s="477"/>
      <c r="R69" s="477"/>
      <c r="S69" s="477"/>
      <c r="T69" s="477"/>
      <c r="U69" s="477"/>
      <c r="V69" s="477"/>
    </row>
    <row r="70" ht="5.25" customHeight="1">
      <c r="B70" s="485"/>
    </row>
    <row r="73" ht="12.75">
      <c r="B73" s="486"/>
    </row>
    <row r="74" ht="12.75">
      <c r="B74" s="487"/>
    </row>
    <row r="76" ht="12.75">
      <c r="B76" s="487"/>
    </row>
  </sheetData>
  <sheetProtection/>
  <mergeCells count="16">
    <mergeCell ref="O4:P4"/>
    <mergeCell ref="C5:D5"/>
    <mergeCell ref="E5:F5"/>
    <mergeCell ref="C6:D6"/>
    <mergeCell ref="E6:F6"/>
    <mergeCell ref="G6:H6"/>
    <mergeCell ref="I6:J6"/>
    <mergeCell ref="K6:L6"/>
    <mergeCell ref="M6:N6"/>
    <mergeCell ref="O6:P6"/>
    <mergeCell ref="C4:D4"/>
    <mergeCell ref="E4:F4"/>
    <mergeCell ref="G4:H4"/>
    <mergeCell ref="I4:J4"/>
    <mergeCell ref="K4:L4"/>
    <mergeCell ref="M4:N4"/>
  </mergeCells>
  <printOptions/>
  <pageMargins left="0.7874015748031497" right="0.3937007874015748" top="0.2362204724409449" bottom="0.07874015748031496" header="0" footer="0.31496062992125984"/>
  <pageSetup fitToHeight="1" fitToWidth="1" horizontalDpi="600" verticalDpi="600" orientation="landscape" scale="50" r:id="rId2"/>
  <headerFooter alignWithMargins="0">
    <oddHeader>&amp;R&amp;G</oddHeader>
  </headerFooter>
  <legacyDrawingHF r:id="rId1"/>
</worksheet>
</file>

<file path=xl/worksheets/sheet12.xml><?xml version="1.0" encoding="utf-8"?>
<worksheet xmlns="http://schemas.openxmlformats.org/spreadsheetml/2006/main" xmlns:r="http://schemas.openxmlformats.org/officeDocument/2006/relationships">
  <dimension ref="B2:AD77"/>
  <sheetViews>
    <sheetView showGridLines="0" zoomScaleSheetLayoutView="70" zoomScalePageLayoutView="0" workbookViewId="0" topLeftCell="A1">
      <selection activeCell="A1" sqref="A1"/>
    </sheetView>
  </sheetViews>
  <sheetFormatPr defaultColWidth="11.421875" defaultRowHeight="12.75"/>
  <cols>
    <col min="1" max="1" width="1.8515625" style="0" customWidth="1"/>
    <col min="2" max="2" width="50.28125" style="0" customWidth="1"/>
    <col min="3" max="16" width="14.28125" style="0" customWidth="1"/>
    <col min="17" max="17" width="1.28515625" style="0" customWidth="1"/>
    <col min="18" max="18" width="11.421875" style="0" customWidth="1"/>
    <col min="19" max="19" width="2.7109375" style="0" customWidth="1"/>
    <col min="20" max="20" width="11.421875" style="0" customWidth="1"/>
    <col min="21" max="21" width="2.7109375" style="0" customWidth="1"/>
    <col min="22" max="22" width="11.421875" style="0" customWidth="1"/>
    <col min="23" max="23" width="2.7109375" style="0" customWidth="1"/>
    <col min="24" max="24" width="11.421875" style="0" customWidth="1"/>
    <col min="25" max="25" width="2.7109375" style="0" customWidth="1"/>
    <col min="26" max="26" width="11.421875" style="0" customWidth="1"/>
    <col min="27" max="27" width="2.7109375" style="0" customWidth="1"/>
  </cols>
  <sheetData>
    <row r="1" ht="6" customHeight="1"/>
    <row r="2" s="440" customFormat="1" ht="17.25" customHeight="1">
      <c r="B2" s="158" t="s">
        <v>199</v>
      </c>
    </row>
    <row r="3" ht="15.75" customHeight="1" thickBot="1">
      <c r="B3" s="441" t="s">
        <v>197</v>
      </c>
    </row>
    <row r="4" spans="2:16" ht="24" customHeight="1" thickBot="1">
      <c r="B4" s="441"/>
      <c r="C4" s="499" t="s">
        <v>74</v>
      </c>
      <c r="D4" s="499"/>
      <c r="E4" s="500" t="s">
        <v>74</v>
      </c>
      <c r="F4" s="500"/>
      <c r="G4" s="499" t="s">
        <v>3</v>
      </c>
      <c r="H4" s="499"/>
      <c r="I4" s="499" t="s">
        <v>60</v>
      </c>
      <c r="J4" s="499"/>
      <c r="K4" s="499" t="s">
        <v>110</v>
      </c>
      <c r="L4" s="499"/>
      <c r="M4" s="499" t="s">
        <v>111</v>
      </c>
      <c r="N4" s="499"/>
      <c r="O4" s="499" t="s">
        <v>112</v>
      </c>
      <c r="P4" s="499"/>
    </row>
    <row r="5" spans="2:16" ht="20.25" customHeight="1" thickBot="1">
      <c r="B5" s="442"/>
      <c r="C5" s="501" t="s">
        <v>145</v>
      </c>
      <c r="D5" s="501"/>
      <c r="E5" s="502" t="s">
        <v>200</v>
      </c>
      <c r="F5" s="502"/>
      <c r="G5" s="443"/>
      <c r="H5" s="443"/>
      <c r="I5" s="443"/>
      <c r="J5" s="444"/>
      <c r="K5" s="443"/>
      <c r="L5" s="443"/>
      <c r="M5" s="443"/>
      <c r="N5" s="444"/>
      <c r="O5" s="443"/>
      <c r="P5" s="444"/>
    </row>
    <row r="6" spans="2:16" ht="21" customHeight="1" thickBot="1">
      <c r="B6" s="442"/>
      <c r="C6" s="503" t="s">
        <v>201</v>
      </c>
      <c r="D6" s="503"/>
      <c r="E6" s="503" t="s">
        <v>201</v>
      </c>
      <c r="F6" s="503"/>
      <c r="G6" s="504" t="s">
        <v>201</v>
      </c>
      <c r="H6" s="504"/>
      <c r="I6" s="504" t="s">
        <v>201</v>
      </c>
      <c r="J6" s="504"/>
      <c r="K6" s="504" t="s">
        <v>202</v>
      </c>
      <c r="L6" s="504"/>
      <c r="M6" s="504" t="s">
        <v>202</v>
      </c>
      <c r="N6" s="504"/>
      <c r="O6" s="504" t="s">
        <v>202</v>
      </c>
      <c r="P6" s="504"/>
    </row>
    <row r="7" spans="2:16" ht="16.5" thickBot="1">
      <c r="B7" s="445"/>
      <c r="C7" s="446">
        <v>2015</v>
      </c>
      <c r="D7" s="447">
        <v>2014</v>
      </c>
      <c r="E7" s="446">
        <v>2015</v>
      </c>
      <c r="F7" s="447">
        <v>2014</v>
      </c>
      <c r="G7" s="446">
        <v>2015</v>
      </c>
      <c r="H7" s="447">
        <v>2014</v>
      </c>
      <c r="I7" s="446">
        <v>2015</v>
      </c>
      <c r="J7" s="447">
        <v>2014</v>
      </c>
      <c r="K7" s="446">
        <v>2015</v>
      </c>
      <c r="L7" s="447">
        <v>2014</v>
      </c>
      <c r="M7" s="446">
        <v>2015</v>
      </c>
      <c r="N7" s="447">
        <v>2014</v>
      </c>
      <c r="O7" s="446">
        <v>2015</v>
      </c>
      <c r="P7" s="447">
        <v>2014</v>
      </c>
    </row>
    <row r="8" spans="2:16" ht="19.5" customHeight="1">
      <c r="B8" s="448" t="s">
        <v>203</v>
      </c>
      <c r="C8" s="449">
        <v>5973.69517</v>
      </c>
      <c r="D8" s="450">
        <v>5874.088360000001</v>
      </c>
      <c r="E8" s="449">
        <v>5955.69517</v>
      </c>
      <c r="F8" s="450">
        <v>5874.08836</v>
      </c>
      <c r="G8" s="449">
        <v>3866.9500099999996</v>
      </c>
      <c r="H8" s="450">
        <v>3842.36997</v>
      </c>
      <c r="I8" s="449">
        <v>602.64678</v>
      </c>
      <c r="J8" s="450">
        <v>654.15078</v>
      </c>
      <c r="K8" s="451">
        <v>92.085446948925</v>
      </c>
      <c r="L8" s="452">
        <v>91.312850334399</v>
      </c>
      <c r="M8" s="451">
        <v>67.641011733689</v>
      </c>
      <c r="N8" s="452">
        <v>65.664127340658</v>
      </c>
      <c r="O8" s="451">
        <v>24.444435215236</v>
      </c>
      <c r="P8" s="452">
        <v>25.648722993741004</v>
      </c>
    </row>
    <row r="9" spans="2:16" ht="19.5" customHeight="1">
      <c r="B9" s="448" t="s">
        <v>151</v>
      </c>
      <c r="C9" s="449">
        <v>1258.65732</v>
      </c>
      <c r="D9" s="450">
        <v>1096.49998</v>
      </c>
      <c r="E9" s="449">
        <v>1098.428574842095</v>
      </c>
      <c r="F9" s="450">
        <v>1096.49998</v>
      </c>
      <c r="G9" s="449">
        <v>833.4339</v>
      </c>
      <c r="H9" s="450">
        <v>719.20804</v>
      </c>
      <c r="I9" s="449">
        <v>116.29414</v>
      </c>
      <c r="J9" s="450">
        <v>109.10836</v>
      </c>
      <c r="K9" s="451">
        <v>91.326109965049</v>
      </c>
      <c r="L9" s="452">
        <v>90.436379159499</v>
      </c>
      <c r="M9" s="451">
        <v>68.117151222191</v>
      </c>
      <c r="N9" s="452">
        <v>67.622860556453</v>
      </c>
      <c r="O9" s="451">
        <v>23.208958742859</v>
      </c>
      <c r="P9" s="452">
        <v>22.813518603046003</v>
      </c>
    </row>
    <row r="10" spans="2:16" ht="19.5" customHeight="1">
      <c r="B10" s="448" t="s">
        <v>152</v>
      </c>
      <c r="C10" s="449">
        <v>573.63987</v>
      </c>
      <c r="D10" s="450">
        <v>572.3408900000001</v>
      </c>
      <c r="E10" s="449">
        <v>573.63987</v>
      </c>
      <c r="F10" s="450">
        <v>572.34089</v>
      </c>
      <c r="G10" s="449">
        <v>412.42465999999996</v>
      </c>
      <c r="H10" s="450">
        <v>417.96426</v>
      </c>
      <c r="I10" s="449">
        <v>44.84808</v>
      </c>
      <c r="J10" s="450">
        <v>41.38712</v>
      </c>
      <c r="K10" s="451">
        <v>93.37014425859</v>
      </c>
      <c r="L10" s="452">
        <v>93.93618487858299</v>
      </c>
      <c r="M10" s="451">
        <v>66.809169461399</v>
      </c>
      <c r="N10" s="452">
        <v>67.35078975412901</v>
      </c>
      <c r="O10" s="451">
        <v>26.560974797191</v>
      </c>
      <c r="P10" s="452">
        <v>26.585395124454</v>
      </c>
    </row>
    <row r="11" spans="2:16" ht="19.5" customHeight="1">
      <c r="B11" s="453" t="s">
        <v>153</v>
      </c>
      <c r="C11" s="454">
        <v>7805.99236</v>
      </c>
      <c r="D11" s="455">
        <v>7542.929230000001</v>
      </c>
      <c r="E11" s="454">
        <v>7627.763614842095</v>
      </c>
      <c r="F11" s="455">
        <v>7542.92923</v>
      </c>
      <c r="G11" s="454">
        <v>5112.80857</v>
      </c>
      <c r="H11" s="455">
        <v>4979.54227</v>
      </c>
      <c r="I11" s="454">
        <v>763.789</v>
      </c>
      <c r="J11" s="455">
        <v>804.64626</v>
      </c>
      <c r="K11" s="456">
        <v>92.065298271083</v>
      </c>
      <c r="L11" s="457">
        <v>91.4064523043</v>
      </c>
      <c r="M11" s="456">
        <v>67.651526213899</v>
      </c>
      <c r="N11" s="457">
        <v>66.088604364835</v>
      </c>
      <c r="O11" s="456">
        <v>24.413772057185</v>
      </c>
      <c r="P11" s="457">
        <v>25.317847939465</v>
      </c>
    </row>
    <row r="12" spans="2:16" ht="3.75" customHeight="1">
      <c r="B12" s="458"/>
      <c r="C12" s="459"/>
      <c r="D12" s="460"/>
      <c r="E12" s="459"/>
      <c r="G12" s="459"/>
      <c r="H12" s="460"/>
      <c r="I12" s="459"/>
      <c r="J12" s="460"/>
      <c r="K12" s="461"/>
      <c r="L12" s="462"/>
      <c r="M12" s="461"/>
      <c r="N12" s="462"/>
      <c r="O12" s="461"/>
      <c r="P12" s="462"/>
    </row>
    <row r="13" spans="2:16" ht="19.5" customHeight="1">
      <c r="B13" s="448" t="s">
        <v>204</v>
      </c>
      <c r="C13" s="449">
        <v>2378.5688</v>
      </c>
      <c r="D13" s="450">
        <v>1972.8036299999999</v>
      </c>
      <c r="E13" s="449">
        <v>1950.7805920699998</v>
      </c>
      <c r="F13" s="450">
        <v>1972.80363</v>
      </c>
      <c r="G13" s="449">
        <v>2358.2070400000002</v>
      </c>
      <c r="H13" s="450">
        <v>1927.50734</v>
      </c>
      <c r="I13" s="449">
        <v>510.88826</v>
      </c>
      <c r="J13" s="450">
        <v>458.58257000000003</v>
      </c>
      <c r="K13" s="451">
        <v>84.64311428737</v>
      </c>
      <c r="L13" s="452">
        <v>83.268726229598</v>
      </c>
      <c r="M13" s="451">
        <v>58.003892652275</v>
      </c>
      <c r="N13" s="452">
        <v>56.710469387888</v>
      </c>
      <c r="O13" s="451">
        <v>26.639221635094003</v>
      </c>
      <c r="P13" s="452">
        <v>26.558256841709</v>
      </c>
    </row>
    <row r="14" spans="2:16" ht="19.5" customHeight="1">
      <c r="B14" s="448" t="s">
        <v>205</v>
      </c>
      <c r="C14" s="449">
        <v>2442.90315</v>
      </c>
      <c r="D14" s="450">
        <v>2346.16621</v>
      </c>
      <c r="E14" s="449">
        <v>2435.9596618279456</v>
      </c>
      <c r="F14" s="450">
        <v>2412.1868999999997</v>
      </c>
      <c r="G14" s="449">
        <v>1985.9948700000002</v>
      </c>
      <c r="H14" s="450">
        <v>1951.5160600000002</v>
      </c>
      <c r="I14" s="449">
        <v>246.72789</v>
      </c>
      <c r="J14" s="450">
        <v>235.37623000000002</v>
      </c>
      <c r="K14" s="451">
        <v>95.043176017872</v>
      </c>
      <c r="L14" s="452">
        <v>95.333575169246</v>
      </c>
      <c r="M14" s="451">
        <v>66.70934653522</v>
      </c>
      <c r="N14" s="452">
        <v>67.04216310676901</v>
      </c>
      <c r="O14" s="451">
        <v>28.333829482651</v>
      </c>
      <c r="P14" s="452">
        <v>28.291412062476002</v>
      </c>
    </row>
    <row r="15" spans="2:16" ht="19.5" customHeight="1">
      <c r="B15" s="448" t="s">
        <v>156</v>
      </c>
      <c r="C15" s="449">
        <v>667.92759</v>
      </c>
      <c r="D15" s="450">
        <v>659.7382299999999</v>
      </c>
      <c r="E15" s="449">
        <v>667.92759</v>
      </c>
      <c r="F15" s="450">
        <v>659.7382299999999</v>
      </c>
      <c r="G15" s="449">
        <v>533.2302099999999</v>
      </c>
      <c r="H15" s="450">
        <v>533.60239</v>
      </c>
      <c r="I15" s="449">
        <v>47.783319999999996</v>
      </c>
      <c r="J15" s="450">
        <v>42.3356</v>
      </c>
      <c r="K15" s="451">
        <v>97.626629218926</v>
      </c>
      <c r="L15" s="452">
        <v>99.17519859684299</v>
      </c>
      <c r="M15" s="451">
        <v>69.07931754279299</v>
      </c>
      <c r="N15" s="452">
        <v>69.06674087423</v>
      </c>
      <c r="O15" s="451">
        <v>28.547311676133003</v>
      </c>
      <c r="P15" s="452">
        <v>30.108457722613004</v>
      </c>
    </row>
    <row r="16" spans="2:16" ht="19.5" customHeight="1">
      <c r="B16" s="448" t="s">
        <v>206</v>
      </c>
      <c r="C16" s="449">
        <v>626.93793</v>
      </c>
      <c r="D16" s="450">
        <v>547.20028</v>
      </c>
      <c r="E16" s="449">
        <v>604.5132865065056</v>
      </c>
      <c r="F16" s="450">
        <v>547.20028</v>
      </c>
      <c r="G16" s="449">
        <v>473.82508</v>
      </c>
      <c r="H16" s="450">
        <v>440.89414</v>
      </c>
      <c r="I16" s="449">
        <v>45.64557</v>
      </c>
      <c r="J16" s="450">
        <v>38.68834</v>
      </c>
      <c r="K16" s="451">
        <v>100.405820645881</v>
      </c>
      <c r="L16" s="452">
        <v>98.689227305221</v>
      </c>
      <c r="M16" s="451">
        <v>76.63112725058801</v>
      </c>
      <c r="N16" s="452">
        <v>75.798206344952</v>
      </c>
      <c r="O16" s="451">
        <v>23.774693395293</v>
      </c>
      <c r="P16" s="452">
        <v>22.89102096027</v>
      </c>
    </row>
    <row r="17" spans="2:16" ht="19.5" customHeight="1">
      <c r="B17" s="448" t="s">
        <v>157</v>
      </c>
      <c r="C17" s="449">
        <v>53.72536</v>
      </c>
      <c r="D17" s="450">
        <v>57.518339999999995</v>
      </c>
      <c r="E17" s="449">
        <v>53.72536</v>
      </c>
      <c r="F17" s="450">
        <v>57.518339999999995</v>
      </c>
      <c r="G17" s="449">
        <v>40.77202</v>
      </c>
      <c r="H17" s="450">
        <v>44.51629</v>
      </c>
      <c r="I17" s="449">
        <v>7.62143</v>
      </c>
      <c r="J17" s="450">
        <v>9.90875</v>
      </c>
      <c r="K17" s="451">
        <v>85.164630057574</v>
      </c>
      <c r="L17" s="452">
        <v>81.081689422007</v>
      </c>
      <c r="M17" s="451">
        <v>53.074412305302</v>
      </c>
      <c r="N17" s="452">
        <v>47.340782441662995</v>
      </c>
      <c r="O17" s="451">
        <v>32.090217752272</v>
      </c>
      <c r="P17" s="452">
        <v>33.740906980344</v>
      </c>
    </row>
    <row r="18" spans="2:16" ht="19.5" customHeight="1">
      <c r="B18" s="448" t="s">
        <v>159</v>
      </c>
      <c r="C18" s="449">
        <v>62.73716</v>
      </c>
      <c r="D18" s="450">
        <v>55.65287</v>
      </c>
      <c r="E18" s="449">
        <v>62.73716</v>
      </c>
      <c r="F18" s="450">
        <v>55.65287</v>
      </c>
      <c r="G18" s="449">
        <v>33.636160000000004</v>
      </c>
      <c r="H18" s="450">
        <v>30.226869999999998</v>
      </c>
      <c r="I18" s="449">
        <v>4.93588</v>
      </c>
      <c r="J18" s="450">
        <v>3.36575</v>
      </c>
      <c r="K18" s="451">
        <v>92.187395945316</v>
      </c>
      <c r="L18" s="452">
        <v>93.53902670041599</v>
      </c>
      <c r="M18" s="451">
        <v>58.39551839449</v>
      </c>
      <c r="N18" s="452">
        <v>55.285214777448</v>
      </c>
      <c r="O18" s="451">
        <v>33.791877550826</v>
      </c>
      <c r="P18" s="452">
        <v>38.253811922968</v>
      </c>
    </row>
    <row r="19" spans="2:16" ht="19.5" customHeight="1">
      <c r="B19" s="453" t="s">
        <v>207</v>
      </c>
      <c r="C19" s="454">
        <v>6232.79999</v>
      </c>
      <c r="D19" s="455">
        <v>5639.079559999999</v>
      </c>
      <c r="E19" s="454">
        <v>5775.643650404451</v>
      </c>
      <c r="F19" s="455">
        <v>5705.10025</v>
      </c>
      <c r="G19" s="454">
        <v>5425.6653799999995</v>
      </c>
      <c r="H19" s="455">
        <v>4928.2630899999995</v>
      </c>
      <c r="I19" s="454">
        <v>866.9382099999999</v>
      </c>
      <c r="J19" s="455">
        <v>792.01126</v>
      </c>
      <c r="K19" s="456">
        <v>91.154485277159</v>
      </c>
      <c r="L19" s="457">
        <v>91.192444435835</v>
      </c>
      <c r="M19" s="456">
        <v>63.871002859376006</v>
      </c>
      <c r="N19" s="457">
        <v>63.753780239033</v>
      </c>
      <c r="O19" s="456">
        <v>27.283482417782</v>
      </c>
      <c r="P19" s="457">
        <v>27.438664196801</v>
      </c>
    </row>
    <row r="20" spans="2:16" ht="3.75" customHeight="1">
      <c r="B20" s="458"/>
      <c r="C20" s="459"/>
      <c r="D20" s="460"/>
      <c r="E20" s="459"/>
      <c r="F20" s="460"/>
      <c r="G20" s="459"/>
      <c r="H20" s="460"/>
      <c r="I20" s="459"/>
      <c r="J20" s="460"/>
      <c r="K20" s="461"/>
      <c r="L20" s="462"/>
      <c r="M20" s="461"/>
      <c r="N20" s="462"/>
      <c r="O20" s="461"/>
      <c r="P20" s="462"/>
    </row>
    <row r="21" spans="2:16" ht="19.5" customHeight="1">
      <c r="B21" s="448" t="s">
        <v>161</v>
      </c>
      <c r="C21" s="449">
        <v>1071.39024</v>
      </c>
      <c r="D21" s="450">
        <v>922.60702</v>
      </c>
      <c r="E21" s="449">
        <v>1076.5344327962923</v>
      </c>
      <c r="F21" s="450">
        <v>922.6070199999999</v>
      </c>
      <c r="G21" s="449">
        <v>820.95747</v>
      </c>
      <c r="H21" s="450">
        <v>846.1938299999999</v>
      </c>
      <c r="I21" s="449">
        <v>-15.93839</v>
      </c>
      <c r="J21" s="450">
        <v>45.10416</v>
      </c>
      <c r="K21" s="451">
        <v>108.920613146988</v>
      </c>
      <c r="L21" s="452">
        <v>102.977770471335</v>
      </c>
      <c r="M21" s="451">
        <v>73.42917167195</v>
      </c>
      <c r="N21" s="452">
        <v>71.448195267507</v>
      </c>
      <c r="O21" s="451">
        <v>35.491442693128</v>
      </c>
      <c r="P21" s="452">
        <v>31.529575203827996</v>
      </c>
    </row>
    <row r="22" spans="2:16" ht="19.5" customHeight="1">
      <c r="B22" s="463" t="s">
        <v>162</v>
      </c>
      <c r="C22" s="449">
        <v>1172.58958</v>
      </c>
      <c r="D22" s="450">
        <v>1115.0336499999999</v>
      </c>
      <c r="E22" s="449">
        <v>1172.58958</v>
      </c>
      <c r="F22" s="450">
        <v>1115.0336499999999</v>
      </c>
      <c r="G22" s="449">
        <v>932.65396</v>
      </c>
      <c r="H22" s="450">
        <v>894.40725</v>
      </c>
      <c r="I22" s="449">
        <v>115.99489</v>
      </c>
      <c r="J22" s="450">
        <v>130.34251</v>
      </c>
      <c r="K22" s="451">
        <v>91.28037905934599</v>
      </c>
      <c r="L22" s="452">
        <v>89.57292888670099</v>
      </c>
      <c r="M22" s="451">
        <v>70.73582682263</v>
      </c>
      <c r="N22" s="452">
        <v>69.071131746752</v>
      </c>
      <c r="O22" s="451">
        <v>20.544552236715997</v>
      </c>
      <c r="P22" s="452">
        <v>20.501797139948998</v>
      </c>
    </row>
    <row r="23" spans="2:16" ht="19.5" customHeight="1">
      <c r="B23" s="463" t="s">
        <v>163</v>
      </c>
      <c r="C23" s="449">
        <v>196.25433999999998</v>
      </c>
      <c r="D23" s="450">
        <v>183.66703</v>
      </c>
      <c r="E23" s="449">
        <v>196.25433999999998</v>
      </c>
      <c r="F23" s="450">
        <v>183.66703</v>
      </c>
      <c r="G23" s="449">
        <v>140.06187</v>
      </c>
      <c r="H23" s="450">
        <v>134.61395000000002</v>
      </c>
      <c r="I23" s="449">
        <v>11.791879999999999</v>
      </c>
      <c r="J23" s="450">
        <v>11.9863</v>
      </c>
      <c r="K23" s="451">
        <v>95.206225648708</v>
      </c>
      <c r="L23" s="452">
        <v>95.256776879365</v>
      </c>
      <c r="M23" s="451">
        <v>71.757930977217</v>
      </c>
      <c r="N23" s="452">
        <v>72.515441378847</v>
      </c>
      <c r="O23" s="451">
        <v>23.448294671491</v>
      </c>
      <c r="P23" s="452">
        <v>22.741335500518</v>
      </c>
    </row>
    <row r="24" spans="2:16" ht="19.5" customHeight="1">
      <c r="B24" s="453" t="s">
        <v>164</v>
      </c>
      <c r="C24" s="454">
        <v>2440.23416</v>
      </c>
      <c r="D24" s="455">
        <v>2221.3077000000003</v>
      </c>
      <c r="E24" s="454">
        <v>2445.378352796292</v>
      </c>
      <c r="F24" s="455">
        <v>2221.3077</v>
      </c>
      <c r="G24" s="454">
        <v>1893.6733000000002</v>
      </c>
      <c r="H24" s="455">
        <v>1875.21503</v>
      </c>
      <c r="I24" s="454">
        <v>111.84838</v>
      </c>
      <c r="J24" s="455">
        <v>187.43297</v>
      </c>
      <c r="K24" s="456">
        <v>99.218254806677</v>
      </c>
      <c r="L24" s="457">
        <v>96.029905434365</v>
      </c>
      <c r="M24" s="456">
        <v>72.020605138172</v>
      </c>
      <c r="N24" s="457">
        <v>70.391038301351</v>
      </c>
      <c r="O24" s="456">
        <v>27.239194321428002</v>
      </c>
      <c r="P24" s="457">
        <v>25.638867133014</v>
      </c>
    </row>
    <row r="25" spans="2:16" ht="3.75" customHeight="1">
      <c r="B25" s="458"/>
      <c r="C25" s="459"/>
      <c r="D25" s="460"/>
      <c r="E25" s="459"/>
      <c r="F25" s="460"/>
      <c r="G25" s="459"/>
      <c r="H25" s="460"/>
      <c r="I25" s="459"/>
      <c r="J25" s="460"/>
      <c r="K25" s="461"/>
      <c r="L25" s="462"/>
      <c r="M25" s="461"/>
      <c r="N25" s="462"/>
      <c r="O25" s="461"/>
      <c r="P25" s="462"/>
    </row>
    <row r="26" spans="2:16" ht="19.5" customHeight="1">
      <c r="B26" s="448" t="s">
        <v>208</v>
      </c>
      <c r="C26" s="449">
        <v>4480.2668300000005</v>
      </c>
      <c r="D26" s="450">
        <v>2852.9166</v>
      </c>
      <c r="E26" s="449">
        <v>3901.770409376893</v>
      </c>
      <c r="F26" s="450">
        <v>3759.358379999999</v>
      </c>
      <c r="G26" s="449">
        <v>2491.34925</v>
      </c>
      <c r="H26" s="450">
        <v>1465.30034</v>
      </c>
      <c r="I26" s="449">
        <v>272.02</v>
      </c>
      <c r="J26" s="450">
        <v>245.23335</v>
      </c>
      <c r="K26" s="451">
        <v>104.898930970838</v>
      </c>
      <c r="L26" s="452">
        <v>94.709165221377</v>
      </c>
      <c r="M26" s="451">
        <v>73.485167926576</v>
      </c>
      <c r="N26" s="452">
        <v>67.395330024969</v>
      </c>
      <c r="O26" s="451">
        <v>31.413763044261998</v>
      </c>
      <c r="P26" s="452">
        <v>27.313835196408</v>
      </c>
    </row>
    <row r="27" spans="2:16" ht="19.5" customHeight="1">
      <c r="B27" s="464" t="s">
        <v>209</v>
      </c>
      <c r="C27" s="449">
        <v>3454.04629</v>
      </c>
      <c r="D27" s="450">
        <v>2852.9166</v>
      </c>
      <c r="E27" s="449">
        <v>3066.1998767479754</v>
      </c>
      <c r="F27" s="450">
        <v>2847.1510699999994</v>
      </c>
      <c r="G27" s="449">
        <v>1722.14591</v>
      </c>
      <c r="H27" s="450">
        <v>1465.30034</v>
      </c>
      <c r="I27" s="449">
        <v>282.29525</v>
      </c>
      <c r="J27" s="450">
        <v>245.23335</v>
      </c>
      <c r="K27" s="451">
        <v>93.62536940903</v>
      </c>
      <c r="L27" s="452">
        <v>94.709165221377</v>
      </c>
      <c r="M27" s="451">
        <v>65.462572216079</v>
      </c>
      <c r="N27" s="452">
        <v>67.395330024969</v>
      </c>
      <c r="O27" s="451">
        <v>28.162797192951</v>
      </c>
      <c r="P27" s="452">
        <v>27.313835196408</v>
      </c>
    </row>
    <row r="28" spans="2:16" ht="19.5" customHeight="1">
      <c r="B28" s="464" t="s">
        <v>210</v>
      </c>
      <c r="C28" s="449">
        <v>1026.22054</v>
      </c>
      <c r="D28" s="450">
        <v>0</v>
      </c>
      <c r="E28" s="449">
        <v>835.5705326289178</v>
      </c>
      <c r="F28" s="450">
        <v>912.20731</v>
      </c>
      <c r="G28" s="449">
        <v>769.2033399999999</v>
      </c>
      <c r="H28" s="450">
        <v>0</v>
      </c>
      <c r="I28" s="449">
        <v>-10.27525</v>
      </c>
      <c r="J28" s="450">
        <v>0</v>
      </c>
      <c r="K28" s="451">
        <v>130.138964295189</v>
      </c>
      <c r="L28" s="465">
        <v>0</v>
      </c>
      <c r="M28" s="451">
        <v>91.446712906889</v>
      </c>
      <c r="N28" s="465">
        <v>0</v>
      </c>
      <c r="O28" s="451">
        <v>38.6922513883</v>
      </c>
      <c r="P28" s="465">
        <v>0</v>
      </c>
    </row>
    <row r="29" spans="2:16" ht="19.5" customHeight="1">
      <c r="B29" s="448" t="s">
        <v>211</v>
      </c>
      <c r="C29" s="449">
        <v>3040.20336</v>
      </c>
      <c r="D29" s="450">
        <v>2252.46055</v>
      </c>
      <c r="E29" s="449">
        <v>3011.620731773006</v>
      </c>
      <c r="F29" s="450">
        <v>2252.4605500000007</v>
      </c>
      <c r="G29" s="449">
        <v>2010.67879</v>
      </c>
      <c r="H29" s="450">
        <v>1504.38348</v>
      </c>
      <c r="I29" s="449">
        <v>348.596</v>
      </c>
      <c r="J29" s="450">
        <v>291.79979</v>
      </c>
      <c r="K29" s="451">
        <v>87.302940118048</v>
      </c>
      <c r="L29" s="452">
        <v>84.147705477329</v>
      </c>
      <c r="M29" s="451">
        <v>58.470245264784005</v>
      </c>
      <c r="N29" s="452">
        <v>56.188446711739005</v>
      </c>
      <c r="O29" s="451">
        <v>28.832694853264</v>
      </c>
      <c r="P29" s="452">
        <v>27.959258765591</v>
      </c>
    </row>
    <row r="30" spans="2:16" ht="19.5" customHeight="1">
      <c r="B30" s="464" t="s">
        <v>212</v>
      </c>
      <c r="C30" s="449">
        <v>3040.20336</v>
      </c>
      <c r="D30" s="450">
        <v>2252.46055</v>
      </c>
      <c r="E30" s="449">
        <v>3011.620731773006</v>
      </c>
      <c r="F30" s="450">
        <v>2252.4605500000007</v>
      </c>
      <c r="G30" s="449">
        <v>2010.67879</v>
      </c>
      <c r="H30" s="450">
        <v>1504.38348</v>
      </c>
      <c r="I30" s="449">
        <v>332.23053999999996</v>
      </c>
      <c r="J30" s="450">
        <v>291.79979</v>
      </c>
      <c r="K30" s="451">
        <v>87.102367056848</v>
      </c>
      <c r="L30" s="452">
        <v>84.147705477329</v>
      </c>
      <c r="M30" s="451">
        <v>58.470243275407</v>
      </c>
      <c r="N30" s="452">
        <v>56.188446711739005</v>
      </c>
      <c r="O30" s="451">
        <v>28.632123781441997</v>
      </c>
      <c r="P30" s="452">
        <v>27.959258765591</v>
      </c>
    </row>
    <row r="31" spans="2:16" ht="19.5" customHeight="1">
      <c r="B31" s="464" t="s">
        <v>213</v>
      </c>
      <c r="C31" s="449">
        <v>0</v>
      </c>
      <c r="D31" s="450">
        <v>0</v>
      </c>
      <c r="E31" s="449">
        <v>0</v>
      </c>
      <c r="F31" s="450">
        <v>0</v>
      </c>
      <c r="G31" s="449">
        <v>0</v>
      </c>
      <c r="H31" s="450">
        <v>0</v>
      </c>
      <c r="I31" s="449">
        <v>16.36546</v>
      </c>
      <c r="J31" s="465">
        <v>0</v>
      </c>
      <c r="K31" s="467">
        <v>0</v>
      </c>
      <c r="L31" s="465">
        <v>0</v>
      </c>
      <c r="M31" s="467">
        <v>0</v>
      </c>
      <c r="N31" s="465">
        <v>0</v>
      </c>
      <c r="O31" s="467">
        <v>0</v>
      </c>
      <c r="P31" s="465">
        <v>0</v>
      </c>
    </row>
    <row r="32" spans="2:28" ht="19.5" customHeight="1">
      <c r="B32" s="448" t="s">
        <v>214</v>
      </c>
      <c r="C32" s="449">
        <v>1555.12983</v>
      </c>
      <c r="D32" s="450">
        <v>1331.75895</v>
      </c>
      <c r="E32" s="449">
        <v>1387.8433841575272</v>
      </c>
      <c r="F32" s="450">
        <v>1331.7589500000001</v>
      </c>
      <c r="G32" s="449">
        <v>1143.7121000000002</v>
      </c>
      <c r="H32" s="450">
        <v>1147.41685</v>
      </c>
      <c r="I32" s="449">
        <v>77.12733</v>
      </c>
      <c r="J32" s="450">
        <v>78.37987</v>
      </c>
      <c r="K32" s="451">
        <v>98.037365347451</v>
      </c>
      <c r="L32" s="452">
        <v>98.01341508973</v>
      </c>
      <c r="M32" s="451">
        <v>67.70319733436399</v>
      </c>
      <c r="N32" s="452">
        <v>66.009195350408</v>
      </c>
      <c r="O32" s="451">
        <v>30.334168013086998</v>
      </c>
      <c r="P32" s="452">
        <v>32.004219739321</v>
      </c>
      <c r="AB32" s="448"/>
    </row>
    <row r="33" spans="2:16" ht="19.5" customHeight="1">
      <c r="B33" s="448" t="s">
        <v>215</v>
      </c>
      <c r="C33" s="449">
        <v>1226.35057</v>
      </c>
      <c r="D33" s="450">
        <v>1142.01172</v>
      </c>
      <c r="E33" s="449">
        <v>1172.472176948607</v>
      </c>
      <c r="F33" s="450">
        <v>1142.0117200000002</v>
      </c>
      <c r="G33" s="449">
        <v>793.02943</v>
      </c>
      <c r="H33" s="450">
        <v>743.55707</v>
      </c>
      <c r="I33" s="449">
        <v>239.12645</v>
      </c>
      <c r="J33" s="450">
        <v>236.01966000000002</v>
      </c>
      <c r="K33" s="451">
        <v>77.042640145146</v>
      </c>
      <c r="L33" s="452">
        <v>76.43704604947101</v>
      </c>
      <c r="M33" s="451">
        <v>48.05887216569</v>
      </c>
      <c r="N33" s="452">
        <v>46.793026929325</v>
      </c>
      <c r="O33" s="451">
        <v>28.983767979455997</v>
      </c>
      <c r="P33" s="452">
        <v>29.644019120145998</v>
      </c>
    </row>
    <row r="34" spans="2:16" ht="19.5" customHeight="1">
      <c r="B34" s="448" t="s">
        <v>216</v>
      </c>
      <c r="C34" s="449">
        <v>261.60404</v>
      </c>
      <c r="D34" s="450">
        <v>235.14654000000002</v>
      </c>
      <c r="E34" s="449">
        <v>261.60404</v>
      </c>
      <c r="F34" s="450">
        <v>235.14654</v>
      </c>
      <c r="G34" s="449">
        <v>205.82079000000002</v>
      </c>
      <c r="H34" s="450">
        <v>184.36538000000002</v>
      </c>
      <c r="I34" s="449">
        <v>39.182739999999995</v>
      </c>
      <c r="J34" s="450">
        <v>13.52332</v>
      </c>
      <c r="K34" s="451">
        <v>87.895552242317</v>
      </c>
      <c r="L34" s="452">
        <v>99.606694055034</v>
      </c>
      <c r="M34" s="451">
        <v>58.84928825703199</v>
      </c>
      <c r="N34" s="452">
        <v>67.82014063594801</v>
      </c>
      <c r="O34" s="451">
        <v>29.046263985284998</v>
      </c>
      <c r="P34" s="452">
        <v>31.786553419086</v>
      </c>
    </row>
    <row r="35" spans="2:16" ht="19.5" customHeight="1">
      <c r="B35" s="448" t="s">
        <v>217</v>
      </c>
      <c r="C35" s="449">
        <v>0</v>
      </c>
      <c r="D35" s="450">
        <v>912.20731</v>
      </c>
      <c r="E35" s="449">
        <v>0</v>
      </c>
      <c r="F35" s="450">
        <v>0</v>
      </c>
      <c r="G35" s="449">
        <v>0</v>
      </c>
      <c r="H35" s="450">
        <v>824.77573</v>
      </c>
      <c r="I35" s="449">
        <v>0</v>
      </c>
      <c r="J35" s="450">
        <v>-8.71884</v>
      </c>
      <c r="K35" s="467">
        <v>0</v>
      </c>
      <c r="L35" s="452">
        <v>114.259272638878</v>
      </c>
      <c r="M35" s="467">
        <v>0</v>
      </c>
      <c r="N35" s="452">
        <v>76.418881772867</v>
      </c>
      <c r="O35" s="467">
        <v>0</v>
      </c>
      <c r="P35" s="452">
        <v>37.840390866012</v>
      </c>
    </row>
    <row r="36" spans="2:16" ht="18.75">
      <c r="B36" s="466" t="s">
        <v>236</v>
      </c>
      <c r="C36" s="454">
        <v>10563.55463</v>
      </c>
      <c r="D36" s="455">
        <v>8726.50167</v>
      </c>
      <c r="E36" s="454">
        <v>9735.310742256033</v>
      </c>
      <c r="F36" s="455">
        <v>8720.73614</v>
      </c>
      <c r="G36" s="454">
        <v>6644.59036</v>
      </c>
      <c r="H36" s="455">
        <v>5869.798849999999</v>
      </c>
      <c r="I36" s="454">
        <v>974.32776</v>
      </c>
      <c r="J36" s="455">
        <v>855.8989</v>
      </c>
      <c r="K36" s="456">
        <v>94.60167458690401</v>
      </c>
      <c r="L36" s="457">
        <v>93.307605762334</v>
      </c>
      <c r="M36" s="456">
        <v>64.458397251746</v>
      </c>
      <c r="N36" s="457">
        <v>62.923594732722</v>
      </c>
      <c r="O36" s="456">
        <v>30.143277335157997</v>
      </c>
      <c r="P36" s="457">
        <v>30.384011029611003</v>
      </c>
    </row>
    <row r="37" spans="2:16" ht="3.75" customHeight="1">
      <c r="B37" s="458"/>
      <c r="C37" s="459"/>
      <c r="D37" s="460"/>
      <c r="E37" s="459"/>
      <c r="F37" s="460"/>
      <c r="G37" s="459"/>
      <c r="H37" s="460"/>
      <c r="I37" s="459"/>
      <c r="J37" s="460"/>
      <c r="K37" s="461"/>
      <c r="L37" s="462"/>
      <c r="M37" s="461"/>
      <c r="N37" s="462"/>
      <c r="O37" s="461"/>
      <c r="P37" s="462"/>
    </row>
    <row r="38" spans="2:16" ht="19.5" customHeight="1">
      <c r="B38" s="448" t="s">
        <v>180</v>
      </c>
      <c r="C38" s="449">
        <v>126.7337</v>
      </c>
      <c r="D38" s="450">
        <v>379.10798</v>
      </c>
      <c r="E38" s="449">
        <v>173.3008465573375</v>
      </c>
      <c r="F38" s="450">
        <v>379.10798000000005</v>
      </c>
      <c r="G38" s="449">
        <v>132.70928</v>
      </c>
      <c r="H38" s="450">
        <v>289.81678999999997</v>
      </c>
      <c r="I38" s="449" t="s">
        <v>237</v>
      </c>
      <c r="J38" s="450">
        <v>-133.47141</v>
      </c>
      <c r="K38" s="451">
        <v>108.841092348629</v>
      </c>
      <c r="L38" s="452">
        <v>151.97977660300498</v>
      </c>
      <c r="M38" s="451">
        <v>68.271163855308</v>
      </c>
      <c r="N38" s="452">
        <v>104.26360046289899</v>
      </c>
      <c r="O38" s="451">
        <v>40.56992849332</v>
      </c>
      <c r="P38" s="452">
        <v>47.716176140106</v>
      </c>
    </row>
    <row r="39" spans="2:16" ht="19.5" customHeight="1">
      <c r="B39" s="448" t="s">
        <v>176</v>
      </c>
      <c r="C39" s="449">
        <v>211.78</v>
      </c>
      <c r="D39" s="450">
        <v>215.26799</v>
      </c>
      <c r="E39" s="449">
        <v>209.98466452416525</v>
      </c>
      <c r="F39" s="450">
        <v>215.26799</v>
      </c>
      <c r="G39" s="449">
        <v>171.02910999999997</v>
      </c>
      <c r="H39" s="450">
        <v>173.14248999999998</v>
      </c>
      <c r="I39" s="449">
        <v>5.17377</v>
      </c>
      <c r="J39" s="450">
        <v>8.82789</v>
      </c>
      <c r="K39" s="451">
        <v>101.800968267916</v>
      </c>
      <c r="L39" s="452">
        <v>99.31950268244401</v>
      </c>
      <c r="M39" s="451">
        <v>68.124940836095</v>
      </c>
      <c r="N39" s="452">
        <v>64.860341329272</v>
      </c>
      <c r="O39" s="451">
        <v>33.676027431821</v>
      </c>
      <c r="P39" s="452">
        <v>34.459161353172</v>
      </c>
    </row>
    <row r="40" spans="2:16" ht="19.5" customHeight="1">
      <c r="B40" s="448" t="s">
        <v>178</v>
      </c>
      <c r="C40" s="449">
        <v>147.7864</v>
      </c>
      <c r="D40" s="450">
        <v>148.53133</v>
      </c>
      <c r="E40" s="449">
        <v>148.0444799716599</v>
      </c>
      <c r="F40" s="450">
        <v>148.53133000000003</v>
      </c>
      <c r="G40" s="449">
        <v>109.51966</v>
      </c>
      <c r="H40" s="450">
        <v>110.74807000000001</v>
      </c>
      <c r="I40" s="449">
        <v>12.28466</v>
      </c>
      <c r="J40" s="450">
        <v>11.31727</v>
      </c>
      <c r="K40" s="451">
        <v>101.29360335852</v>
      </c>
      <c r="L40" s="452">
        <v>102.932159449822</v>
      </c>
      <c r="M40" s="451">
        <v>59.821012957856</v>
      </c>
      <c r="N40" s="452">
        <v>62.635836452951</v>
      </c>
      <c r="O40" s="451">
        <v>41.472590400664004</v>
      </c>
      <c r="P40" s="452">
        <v>40.296322996869996</v>
      </c>
    </row>
    <row r="41" spans="2:16" ht="19.5" customHeight="1">
      <c r="B41" s="448" t="s">
        <v>177</v>
      </c>
      <c r="C41" s="449">
        <v>183.11493</v>
      </c>
      <c r="D41" s="450">
        <v>180.59585</v>
      </c>
      <c r="E41" s="449">
        <v>183.11493</v>
      </c>
      <c r="F41" s="450">
        <v>180.59585</v>
      </c>
      <c r="G41" s="449">
        <v>131.64215</v>
      </c>
      <c r="H41" s="450">
        <v>130.81988</v>
      </c>
      <c r="I41" s="449">
        <v>28.620630000000002</v>
      </c>
      <c r="J41" s="450">
        <v>30.274919999999998</v>
      </c>
      <c r="K41" s="451">
        <v>83.207278215982</v>
      </c>
      <c r="L41" s="452">
        <v>82.000961933309</v>
      </c>
      <c r="M41" s="451">
        <v>52.48173172498301</v>
      </c>
      <c r="N41" s="452">
        <v>51.43329897566</v>
      </c>
      <c r="O41" s="451">
        <v>30.725546490999</v>
      </c>
      <c r="P41" s="452">
        <v>30.567662957648</v>
      </c>
    </row>
    <row r="42" spans="2:16" ht="19.5" customHeight="1">
      <c r="B42" s="448" t="s">
        <v>179</v>
      </c>
      <c r="C42" s="449">
        <v>160.56117</v>
      </c>
      <c r="D42" s="450">
        <v>147.90802</v>
      </c>
      <c r="E42" s="449">
        <v>160.91164344664526</v>
      </c>
      <c r="F42" s="450">
        <v>147.90801999999996</v>
      </c>
      <c r="G42" s="449">
        <v>130.3532</v>
      </c>
      <c r="H42" s="450">
        <v>117.60613000000001</v>
      </c>
      <c r="I42" s="449">
        <v>15.62332</v>
      </c>
      <c r="J42" s="450">
        <v>20.49175</v>
      </c>
      <c r="K42" s="451">
        <v>91.230549000715</v>
      </c>
      <c r="L42" s="452">
        <v>84.922291040442</v>
      </c>
      <c r="M42" s="451">
        <v>64.144347818082</v>
      </c>
      <c r="N42" s="452">
        <v>56.801477950171</v>
      </c>
      <c r="O42" s="451">
        <v>27.086201182633</v>
      </c>
      <c r="P42" s="452">
        <v>28.12081309027</v>
      </c>
    </row>
    <row r="43" spans="2:16" ht="19.5" customHeight="1">
      <c r="B43" s="448" t="s">
        <v>183</v>
      </c>
      <c r="C43" s="449">
        <v>106.17708999999999</v>
      </c>
      <c r="D43" s="450">
        <v>98.83942</v>
      </c>
      <c r="E43" s="449">
        <v>105.75671180778804</v>
      </c>
      <c r="F43" s="450">
        <v>98.83942</v>
      </c>
      <c r="G43" s="449">
        <v>81.00997</v>
      </c>
      <c r="H43" s="450">
        <v>73.31869</v>
      </c>
      <c r="I43" s="449">
        <v>7.90853</v>
      </c>
      <c r="J43" s="450">
        <v>3.90704</v>
      </c>
      <c r="K43" s="451">
        <v>95.671113074107</v>
      </c>
      <c r="L43" s="452">
        <v>101.46745666077801</v>
      </c>
      <c r="M43" s="451">
        <v>66.091235436823</v>
      </c>
      <c r="N43" s="452">
        <v>71.62205162149</v>
      </c>
      <c r="O43" s="451">
        <v>29.579877637282998</v>
      </c>
      <c r="P43" s="452">
        <v>29.845405039287996</v>
      </c>
    </row>
    <row r="44" spans="2:16" ht="19.5" customHeight="1">
      <c r="B44" s="448" t="s">
        <v>182</v>
      </c>
      <c r="C44" s="449">
        <v>42.72412</v>
      </c>
      <c r="D44" s="450">
        <v>38.813190000000006</v>
      </c>
      <c r="E44" s="449">
        <v>42.720248969025924</v>
      </c>
      <c r="F44" s="450">
        <v>38.813189999999985</v>
      </c>
      <c r="G44" s="449">
        <v>36.17167</v>
      </c>
      <c r="H44" s="450">
        <v>30.093349999999997</v>
      </c>
      <c r="I44" s="449">
        <v>5.44134</v>
      </c>
      <c r="J44" s="450">
        <v>5.81446</v>
      </c>
      <c r="K44" s="451">
        <v>89.93369673006501</v>
      </c>
      <c r="L44" s="452">
        <v>83.724942553754</v>
      </c>
      <c r="M44" s="451">
        <v>56.608942855002</v>
      </c>
      <c r="N44" s="452">
        <v>57.583685432164</v>
      </c>
      <c r="O44" s="451">
        <v>33.324753875063</v>
      </c>
      <c r="P44" s="452">
        <v>26.14125712159</v>
      </c>
    </row>
    <row r="45" spans="2:16" ht="19.5" customHeight="1">
      <c r="B45" s="448" t="s">
        <v>181</v>
      </c>
      <c r="C45" s="449">
        <v>53.06358</v>
      </c>
      <c r="D45" s="450">
        <v>50.57431</v>
      </c>
      <c r="E45" s="449">
        <v>53.15259664602438</v>
      </c>
      <c r="F45" s="450">
        <v>50.57431</v>
      </c>
      <c r="G45" s="449">
        <v>35.79162</v>
      </c>
      <c r="H45" s="450">
        <v>37.7274</v>
      </c>
      <c r="I45" s="449">
        <v>5.0315</v>
      </c>
      <c r="J45" s="450">
        <v>4.96287</v>
      </c>
      <c r="K45" s="451">
        <v>93.258813096473</v>
      </c>
      <c r="L45" s="452">
        <v>92.97545020330101</v>
      </c>
      <c r="M45" s="451">
        <v>56.703831790793004</v>
      </c>
      <c r="N45" s="452">
        <v>54.13108244936</v>
      </c>
      <c r="O45" s="451">
        <v>36.55498130568</v>
      </c>
      <c r="P45" s="452">
        <v>38.84436775394</v>
      </c>
    </row>
    <row r="46" spans="2:16" ht="19.5" customHeight="1">
      <c r="B46" s="448" t="s">
        <v>218</v>
      </c>
      <c r="C46" s="449">
        <v>2.5210100000000004</v>
      </c>
      <c r="D46" s="450">
        <v>9.101719999999998</v>
      </c>
      <c r="E46" s="449">
        <v>4.329149515637366</v>
      </c>
      <c r="F46" s="450">
        <v>9.101719999999998</v>
      </c>
      <c r="G46" s="449">
        <v>2.21154</v>
      </c>
      <c r="H46" s="450">
        <v>4.05474</v>
      </c>
      <c r="I46" s="467">
        <v>0</v>
      </c>
      <c r="J46" s="450">
        <v>-0.87785</v>
      </c>
      <c r="K46" s="451">
        <v>110.492236179314</v>
      </c>
      <c r="L46" s="452">
        <v>122.24285650867901</v>
      </c>
      <c r="M46" s="451">
        <v>58.886115557485</v>
      </c>
      <c r="N46" s="452">
        <v>60.748408036027</v>
      </c>
      <c r="O46" s="451">
        <v>51.606120621829</v>
      </c>
      <c r="P46" s="452">
        <v>61.494448472651996</v>
      </c>
    </row>
    <row r="47" spans="2:16" ht="19.5" customHeight="1">
      <c r="B47" s="448" t="s">
        <v>238</v>
      </c>
      <c r="C47" s="449">
        <v>1033.93182</v>
      </c>
      <c r="D47" s="450">
        <v>1267.9398999999999</v>
      </c>
      <c r="E47" s="449">
        <v>1080.784299605536</v>
      </c>
      <c r="F47" s="450">
        <v>1267.9398999999999</v>
      </c>
      <c r="G47" s="449">
        <v>830.4381999999999</v>
      </c>
      <c r="H47" s="450">
        <v>967.32754</v>
      </c>
      <c r="I47" s="449">
        <v>76.21010000000001</v>
      </c>
      <c r="J47" s="450">
        <v>-52.51941</v>
      </c>
      <c r="K47" s="451">
        <v>97.135572520628</v>
      </c>
      <c r="L47" s="452">
        <v>111.049966591461</v>
      </c>
      <c r="M47" s="451">
        <v>62.731713208761</v>
      </c>
      <c r="N47" s="452">
        <v>73.46589760072399</v>
      </c>
      <c r="O47" s="451">
        <v>34.403859311867</v>
      </c>
      <c r="P47" s="452">
        <v>37.584068990737</v>
      </c>
    </row>
    <row r="48" spans="2:16" ht="19.5" customHeight="1">
      <c r="B48" s="448" t="s">
        <v>220</v>
      </c>
      <c r="C48" s="449">
        <v>425.96855</v>
      </c>
      <c r="D48" s="450">
        <v>347.87174</v>
      </c>
      <c r="E48" s="449">
        <v>378.19153651321705</v>
      </c>
      <c r="F48" s="450">
        <v>347.87173999999993</v>
      </c>
      <c r="G48" s="449">
        <v>259.45269</v>
      </c>
      <c r="H48" s="450">
        <v>206.99573</v>
      </c>
      <c r="I48" s="449">
        <v>53.632349999999995</v>
      </c>
      <c r="J48" s="450">
        <v>39.42875</v>
      </c>
      <c r="K48" s="451">
        <v>91.821410677993</v>
      </c>
      <c r="L48" s="452">
        <v>88.99614982396</v>
      </c>
      <c r="M48" s="451">
        <v>60.04650790092</v>
      </c>
      <c r="N48" s="452">
        <v>59.584605923997</v>
      </c>
      <c r="O48" s="451">
        <v>31.774902777073</v>
      </c>
      <c r="P48" s="452">
        <v>29.411543899964</v>
      </c>
    </row>
    <row r="49" spans="2:28" ht="19.5" customHeight="1">
      <c r="B49" s="448" t="s">
        <v>239</v>
      </c>
      <c r="C49" s="449">
        <v>1469.2343799999999</v>
      </c>
      <c r="D49" s="450">
        <v>1278.01792</v>
      </c>
      <c r="E49" s="449">
        <v>1343.3400123255547</v>
      </c>
      <c r="F49" s="450">
        <v>1278.01792</v>
      </c>
      <c r="G49" s="449">
        <v>1177.59801</v>
      </c>
      <c r="H49" s="450">
        <v>1056.0955800000002</v>
      </c>
      <c r="I49" s="449">
        <v>111.98096000000001</v>
      </c>
      <c r="J49" s="450">
        <v>155.86142</v>
      </c>
      <c r="K49" s="451">
        <v>99.158148203732</v>
      </c>
      <c r="L49" s="452">
        <v>95.11787370609</v>
      </c>
      <c r="M49" s="451">
        <v>72.685629793141</v>
      </c>
      <c r="N49" s="452">
        <v>70.318450722045</v>
      </c>
      <c r="O49" s="451">
        <v>26.472518410591</v>
      </c>
      <c r="P49" s="452">
        <v>24.799422984045</v>
      </c>
      <c r="AB49" s="463"/>
    </row>
    <row r="50" spans="2:16" ht="19.5" customHeight="1">
      <c r="B50" s="448" t="s">
        <v>185</v>
      </c>
      <c r="C50" s="449">
        <v>47.818169999999995</v>
      </c>
      <c r="D50" s="450">
        <v>39.09706</v>
      </c>
      <c r="E50" s="449">
        <v>40.196382866753574</v>
      </c>
      <c r="F50" s="450">
        <v>39.09706</v>
      </c>
      <c r="G50" s="449">
        <v>31.01884</v>
      </c>
      <c r="H50" s="450">
        <v>24.117630000000002</v>
      </c>
      <c r="I50" s="449">
        <v>6.37279</v>
      </c>
      <c r="J50" s="450">
        <v>3.29733</v>
      </c>
      <c r="K50" s="451">
        <v>91.752302794044</v>
      </c>
      <c r="L50" s="452">
        <v>98.547950192453</v>
      </c>
      <c r="M50" s="451">
        <v>59.64452571405</v>
      </c>
      <c r="N50" s="452">
        <v>64.204360046986</v>
      </c>
      <c r="O50" s="451">
        <v>32.107777079994</v>
      </c>
      <c r="P50" s="452">
        <v>34.343590145466</v>
      </c>
    </row>
    <row r="51" spans="2:16" ht="18" customHeight="1">
      <c r="B51" s="466" t="s">
        <v>187</v>
      </c>
      <c r="C51" s="454">
        <v>2976.96461</v>
      </c>
      <c r="D51" s="455">
        <v>2932.72046</v>
      </c>
      <c r="E51" s="454">
        <v>2842.522834607952</v>
      </c>
      <c r="F51" s="455">
        <v>2932.72046</v>
      </c>
      <c r="G51" s="454">
        <v>2298.50774</v>
      </c>
      <c r="H51" s="455">
        <v>2254.5364799999998</v>
      </c>
      <c r="I51" s="454">
        <v>248.1962</v>
      </c>
      <c r="J51" s="455">
        <v>146.06808999999998</v>
      </c>
      <c r="K51" s="456">
        <v>97.49929752248701</v>
      </c>
      <c r="L51" s="457">
        <v>101.428309113011</v>
      </c>
      <c r="M51" s="456">
        <v>67.48665375388299</v>
      </c>
      <c r="N51" s="457">
        <v>70.617977758337</v>
      </c>
      <c r="O51" s="456">
        <v>30.012643768604004</v>
      </c>
      <c r="P51" s="457">
        <v>30.810331354674</v>
      </c>
    </row>
    <row r="52" spans="2:16" ht="1.5" customHeight="1">
      <c r="B52" s="458"/>
      <c r="C52" s="459"/>
      <c r="D52" s="460"/>
      <c r="E52" s="459"/>
      <c r="F52" s="460"/>
      <c r="G52" s="459"/>
      <c r="H52" s="460"/>
      <c r="I52" s="459"/>
      <c r="J52" s="460"/>
      <c r="K52" s="461"/>
      <c r="L52" s="462"/>
      <c r="M52" s="461"/>
      <c r="N52" s="462"/>
      <c r="O52" s="461"/>
      <c r="P52" s="462"/>
    </row>
    <row r="53" spans="2:16" ht="18.75">
      <c r="B53" s="466" t="s">
        <v>240</v>
      </c>
      <c r="C53" s="454">
        <v>2452.81487</v>
      </c>
      <c r="D53" s="455">
        <v>1473.8606000000002</v>
      </c>
      <c r="E53" s="454">
        <v>2245.812355154113</v>
      </c>
      <c r="F53" s="455">
        <v>2058.8606</v>
      </c>
      <c r="G53" s="454">
        <v>1696.33807</v>
      </c>
      <c r="H53" s="455">
        <v>1203.64986</v>
      </c>
      <c r="I53" s="454">
        <v>64.92962</v>
      </c>
      <c r="J53" s="455">
        <v>48.54309</v>
      </c>
      <c r="K53" s="456">
        <v>97.149987325345</v>
      </c>
      <c r="L53" s="457">
        <v>96.58927472479401</v>
      </c>
      <c r="M53" s="456">
        <v>66.105225711288</v>
      </c>
      <c r="N53" s="457">
        <v>64.390605254588</v>
      </c>
      <c r="O53" s="468">
        <v>31.044761614057</v>
      </c>
      <c r="P53" s="457">
        <v>32.198669470206</v>
      </c>
    </row>
    <row r="54" spans="2:16" ht="5.25" customHeight="1">
      <c r="B54" s="469"/>
      <c r="C54" s="467"/>
      <c r="D54" s="465"/>
      <c r="E54" s="467"/>
      <c r="F54" s="465"/>
      <c r="G54" s="467"/>
      <c r="H54" s="465"/>
      <c r="I54" s="467"/>
      <c r="J54" s="465"/>
      <c r="K54" s="470"/>
      <c r="L54" s="471"/>
      <c r="M54" s="470"/>
      <c r="N54" s="471"/>
      <c r="O54" s="470"/>
      <c r="P54" s="471"/>
    </row>
    <row r="55" spans="2:16" ht="16.5" customHeight="1" thickBot="1">
      <c r="B55" s="469" t="s">
        <v>241</v>
      </c>
      <c r="C55" s="467">
        <v>-3290.21767</v>
      </c>
      <c r="D55" s="465">
        <v>-2473.06765</v>
      </c>
      <c r="E55" s="467">
        <v>-3283.1899746851973</v>
      </c>
      <c r="F55" s="465">
        <v>-2533.3228099999997</v>
      </c>
      <c r="G55" s="467">
        <v>0</v>
      </c>
      <c r="H55" s="465">
        <v>0</v>
      </c>
      <c r="I55" s="467">
        <v>0</v>
      </c>
      <c r="J55" s="465">
        <v>0</v>
      </c>
      <c r="K55" s="467">
        <v>0</v>
      </c>
      <c r="L55" s="465">
        <v>0</v>
      </c>
      <c r="M55" s="467">
        <v>0</v>
      </c>
      <c r="N55" s="465">
        <v>0</v>
      </c>
      <c r="O55" s="467">
        <v>0</v>
      </c>
      <c r="P55" s="465">
        <v>0</v>
      </c>
    </row>
    <row r="56" spans="2:16" ht="18" customHeight="1" thickBot="1">
      <c r="B56" s="472" t="s">
        <v>190</v>
      </c>
      <c r="C56" s="473">
        <v>29182.142949999998</v>
      </c>
      <c r="D56" s="474">
        <v>26063.331570000002</v>
      </c>
      <c r="E56" s="473">
        <v>27389.241575375727</v>
      </c>
      <c r="F56" s="474">
        <v>26648.331569999995</v>
      </c>
      <c r="G56" s="473">
        <v>23071.583420000003</v>
      </c>
      <c r="H56" s="474">
        <v>21111.005579999997</v>
      </c>
      <c r="I56" s="473">
        <v>3030.02917</v>
      </c>
      <c r="J56" s="474">
        <v>2834.6005699999996</v>
      </c>
      <c r="K56" s="456">
        <v>94.055886303793</v>
      </c>
      <c r="L56" s="476">
        <v>93.606649930126</v>
      </c>
      <c r="M56" s="475">
        <v>66.07134470357</v>
      </c>
      <c r="N56" s="476">
        <v>65.43260683463899</v>
      </c>
      <c r="O56" s="475">
        <v>27.984541600223</v>
      </c>
      <c r="P56" s="476">
        <v>28.174043095488</v>
      </c>
    </row>
    <row r="57" ht="1.5" customHeight="1">
      <c r="B57" s="469"/>
    </row>
    <row r="58" spans="2:30" s="478" customFormat="1" ht="18" customHeight="1">
      <c r="B58" s="477" t="s">
        <v>224</v>
      </c>
      <c r="C58" s="477"/>
      <c r="D58" s="477"/>
      <c r="E58" s="477"/>
      <c r="F58" s="477"/>
      <c r="G58" s="477"/>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row>
    <row r="59" spans="2:30" s="478" customFormat="1" ht="18" customHeight="1">
      <c r="B59" s="477" t="s">
        <v>225</v>
      </c>
      <c r="C59" s="477"/>
      <c r="D59" s="477"/>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477"/>
      <c r="AC59" s="477"/>
      <c r="AD59" s="477"/>
    </row>
    <row r="60" spans="2:30" s="478" customFormat="1" ht="18" customHeight="1">
      <c r="B60" s="477" t="s">
        <v>242</v>
      </c>
      <c r="C60" s="477"/>
      <c r="D60" s="477"/>
      <c r="E60" s="477"/>
      <c r="F60" s="477"/>
      <c r="G60" s="477"/>
      <c r="H60" s="477"/>
      <c r="I60" s="477"/>
      <c r="J60" s="477"/>
      <c r="K60" s="477"/>
      <c r="L60" s="477"/>
      <c r="M60" s="477"/>
      <c r="N60" s="477"/>
      <c r="O60" s="477"/>
      <c r="P60" s="477"/>
      <c r="Q60" s="477"/>
      <c r="R60" s="477"/>
      <c r="S60" s="477"/>
      <c r="T60" s="477"/>
      <c r="U60" s="477"/>
      <c r="V60" s="477"/>
      <c r="W60" s="477"/>
      <c r="X60" s="477"/>
      <c r="Y60" s="477"/>
      <c r="Z60" s="477"/>
      <c r="AA60" s="477"/>
      <c r="AB60" s="477"/>
      <c r="AC60" s="477"/>
      <c r="AD60" s="477"/>
    </row>
    <row r="61" spans="2:30" s="478" customFormat="1" ht="18" customHeight="1">
      <c r="B61" s="477" t="s">
        <v>227</v>
      </c>
      <c r="C61" s="477"/>
      <c r="D61" s="477"/>
      <c r="E61" s="477"/>
      <c r="F61" s="477"/>
      <c r="G61" s="477"/>
      <c r="H61" s="477"/>
      <c r="I61" s="477"/>
      <c r="J61" s="477"/>
      <c r="K61" s="477"/>
      <c r="L61" s="477"/>
      <c r="M61" s="477"/>
      <c r="N61" s="477"/>
      <c r="O61" s="477"/>
      <c r="P61" s="477"/>
      <c r="Q61" s="477"/>
      <c r="R61" s="477"/>
      <c r="S61" s="477"/>
      <c r="T61" s="477"/>
      <c r="U61" s="477"/>
      <c r="V61" s="477"/>
      <c r="W61" s="477"/>
      <c r="X61" s="477"/>
      <c r="Y61" s="477"/>
      <c r="Z61" s="477"/>
      <c r="AA61" s="477"/>
      <c r="AB61" s="477"/>
      <c r="AC61" s="477"/>
      <c r="AD61" s="477"/>
    </row>
    <row r="62" spans="2:30" s="481" customFormat="1" ht="18" customHeight="1">
      <c r="B62" s="479" t="s">
        <v>243</v>
      </c>
      <c r="C62" s="477"/>
      <c r="D62" s="477"/>
      <c r="E62" s="477"/>
      <c r="F62" s="477"/>
      <c r="G62" s="477"/>
      <c r="H62" s="477"/>
      <c r="I62" s="477"/>
      <c r="J62" s="477"/>
      <c r="K62" s="477"/>
      <c r="L62" s="477"/>
      <c r="M62" s="477"/>
      <c r="N62" s="477"/>
      <c r="O62" s="477"/>
      <c r="P62" s="477"/>
      <c r="Q62" s="477"/>
      <c r="R62" s="477"/>
      <c r="S62" s="480"/>
      <c r="T62" s="477"/>
      <c r="U62" s="477"/>
      <c r="V62" s="477"/>
      <c r="W62" s="477"/>
      <c r="X62" s="477"/>
      <c r="Y62" s="477"/>
      <c r="Z62" s="477"/>
      <c r="AA62" s="477"/>
      <c r="AB62" s="477"/>
      <c r="AC62" s="477"/>
      <c r="AD62" s="477"/>
    </row>
    <row r="63" spans="2:30" s="478" customFormat="1" ht="18" customHeight="1">
      <c r="B63" s="477" t="s">
        <v>229</v>
      </c>
      <c r="C63" s="477"/>
      <c r="D63" s="482"/>
      <c r="E63" s="477"/>
      <c r="F63" s="477"/>
      <c r="G63" s="477"/>
      <c r="H63" s="477"/>
      <c r="I63" s="477"/>
      <c r="J63" s="477"/>
      <c r="K63" s="477"/>
      <c r="L63" s="477"/>
      <c r="M63" s="477"/>
      <c r="N63" s="477"/>
      <c r="O63" s="477"/>
      <c r="P63" s="477"/>
      <c r="Q63" s="477"/>
      <c r="R63" s="477"/>
      <c r="S63" s="480"/>
      <c r="T63" s="477"/>
      <c r="U63" s="477"/>
      <c r="V63" s="477"/>
      <c r="W63" s="477"/>
      <c r="X63" s="477"/>
      <c r="Y63" s="477"/>
      <c r="Z63" s="477"/>
      <c r="AA63" s="477"/>
      <c r="AB63" s="477"/>
      <c r="AC63" s="477"/>
      <c r="AD63" s="477"/>
    </row>
    <row r="64" spans="2:30" s="478" customFormat="1" ht="18" customHeight="1">
      <c r="B64" s="483" t="s">
        <v>230</v>
      </c>
      <c r="C64" s="477"/>
      <c r="D64" s="482"/>
      <c r="E64" s="477"/>
      <c r="F64" s="477"/>
      <c r="G64" s="477"/>
      <c r="H64" s="477"/>
      <c r="I64" s="477"/>
      <c r="J64" s="477"/>
      <c r="K64" s="477"/>
      <c r="L64" s="477"/>
      <c r="M64" s="477"/>
      <c r="N64" s="477"/>
      <c r="O64" s="477"/>
      <c r="P64" s="477"/>
      <c r="Q64" s="477"/>
      <c r="R64" s="477"/>
      <c r="S64" s="480"/>
      <c r="T64" s="477"/>
      <c r="U64" s="477"/>
      <c r="V64" s="477"/>
      <c r="W64" s="477"/>
      <c r="X64" s="477"/>
      <c r="Y64" s="477"/>
      <c r="Z64" s="477"/>
      <c r="AA64" s="477"/>
      <c r="AB64" s="477"/>
      <c r="AC64" s="477"/>
      <c r="AD64" s="477"/>
    </row>
    <row r="65" spans="2:30" s="478" customFormat="1" ht="18" customHeight="1">
      <c r="B65" s="477" t="s">
        <v>244</v>
      </c>
      <c r="C65" s="477"/>
      <c r="D65" s="482"/>
      <c r="E65" s="477"/>
      <c r="F65" s="477"/>
      <c r="G65" s="477"/>
      <c r="H65" s="477"/>
      <c r="I65" s="477"/>
      <c r="J65" s="477"/>
      <c r="K65" s="477"/>
      <c r="L65" s="477"/>
      <c r="M65" s="477"/>
      <c r="N65" s="477"/>
      <c r="O65" s="477"/>
      <c r="P65" s="477"/>
      <c r="Q65" s="477"/>
      <c r="R65" s="477"/>
      <c r="S65" s="480"/>
      <c r="T65" s="477"/>
      <c r="U65" s="477"/>
      <c r="V65" s="477"/>
      <c r="W65" s="477"/>
      <c r="X65" s="477"/>
      <c r="Y65" s="477"/>
      <c r="Z65" s="477"/>
      <c r="AA65" s="477"/>
      <c r="AB65" s="477"/>
      <c r="AC65" s="477"/>
      <c r="AD65" s="477"/>
    </row>
    <row r="66" spans="2:22" s="481" customFormat="1" ht="18" customHeight="1">
      <c r="B66" s="477" t="s">
        <v>245</v>
      </c>
      <c r="C66" s="477"/>
      <c r="D66" s="482"/>
      <c r="E66" s="477"/>
      <c r="F66" s="477"/>
      <c r="G66" s="477"/>
      <c r="H66" s="477"/>
      <c r="I66" s="477"/>
      <c r="J66" s="477"/>
      <c r="K66" s="477"/>
      <c r="L66" s="477"/>
      <c r="M66" s="477"/>
      <c r="N66" s="477"/>
      <c r="O66" s="477"/>
      <c r="P66" s="477"/>
      <c r="Q66" s="477"/>
      <c r="R66" s="477"/>
      <c r="S66" s="480"/>
      <c r="T66" s="477"/>
      <c r="U66" s="477"/>
      <c r="V66" s="477"/>
    </row>
    <row r="67" spans="2:22" s="484" customFormat="1" ht="18" customHeight="1">
      <c r="B67" s="477" t="s">
        <v>246</v>
      </c>
      <c r="C67" s="477"/>
      <c r="D67" s="482"/>
      <c r="E67" s="477"/>
      <c r="F67" s="477"/>
      <c r="G67" s="477"/>
      <c r="H67" s="477"/>
      <c r="I67" s="477"/>
      <c r="J67" s="477"/>
      <c r="K67" s="477"/>
      <c r="L67" s="477"/>
      <c r="M67" s="477"/>
      <c r="N67" s="477"/>
      <c r="O67" s="477"/>
      <c r="P67" s="477"/>
      <c r="Q67" s="477"/>
      <c r="R67" s="477"/>
      <c r="S67" s="480"/>
      <c r="T67" s="477"/>
      <c r="U67" s="477"/>
      <c r="V67" s="477"/>
    </row>
    <row r="68" spans="2:22" s="481" customFormat="1" ht="18" customHeight="1">
      <c r="B68" s="477" t="s">
        <v>247</v>
      </c>
      <c r="C68" s="477"/>
      <c r="D68" s="482"/>
      <c r="E68" s="477"/>
      <c r="F68" s="477"/>
      <c r="G68" s="477"/>
      <c r="H68" s="477"/>
      <c r="I68" s="477"/>
      <c r="J68" s="477"/>
      <c r="K68" s="477"/>
      <c r="L68" s="477"/>
      <c r="M68" s="477"/>
      <c r="N68" s="477"/>
      <c r="O68" s="477"/>
      <c r="P68" s="477"/>
      <c r="Q68" s="477"/>
      <c r="R68" s="477"/>
      <c r="S68" s="480"/>
      <c r="T68" s="477"/>
      <c r="U68" s="477"/>
      <c r="V68" s="477"/>
    </row>
    <row r="69" spans="2:22" s="481" customFormat="1" ht="18" customHeight="1">
      <c r="B69" s="477" t="s">
        <v>248</v>
      </c>
      <c r="C69" s="477"/>
      <c r="D69" s="482"/>
      <c r="E69" s="477"/>
      <c r="F69" s="477"/>
      <c r="G69" s="477"/>
      <c r="H69" s="477"/>
      <c r="I69" s="477"/>
      <c r="J69" s="477"/>
      <c r="K69" s="477"/>
      <c r="L69" s="477"/>
      <c r="M69" s="477"/>
      <c r="N69" s="477"/>
      <c r="O69" s="477"/>
      <c r="P69" s="477"/>
      <c r="Q69" s="477"/>
      <c r="R69" s="477"/>
      <c r="S69" s="480"/>
      <c r="T69" s="477"/>
      <c r="U69" s="477"/>
      <c r="V69" s="477"/>
    </row>
    <row r="70" spans="2:22" s="484" customFormat="1" ht="15">
      <c r="B70" s="477" t="s">
        <v>249</v>
      </c>
      <c r="C70" s="477"/>
      <c r="D70" s="482"/>
      <c r="E70" s="477"/>
      <c r="F70" s="477"/>
      <c r="G70" s="477"/>
      <c r="H70" s="477"/>
      <c r="I70" s="477"/>
      <c r="J70" s="477"/>
      <c r="K70" s="477"/>
      <c r="L70" s="477"/>
      <c r="M70" s="477"/>
      <c r="N70" s="477"/>
      <c r="O70" s="477"/>
      <c r="P70" s="477"/>
      <c r="Q70" s="477"/>
      <c r="R70" s="477"/>
      <c r="S70" s="477"/>
      <c r="T70" s="477"/>
      <c r="U70" s="477"/>
      <c r="V70" s="477"/>
    </row>
    <row r="71" ht="5.25" customHeight="1">
      <c r="B71" s="485"/>
    </row>
    <row r="74" ht="12.75">
      <c r="B74" s="486"/>
    </row>
    <row r="75" ht="12.75">
      <c r="B75" s="487"/>
    </row>
    <row r="77" ht="12.75">
      <c r="B77" s="487"/>
    </row>
  </sheetData>
  <sheetProtection/>
  <mergeCells count="16">
    <mergeCell ref="O4:P4"/>
    <mergeCell ref="C5:D5"/>
    <mergeCell ref="E5:F5"/>
    <mergeCell ref="C6:D6"/>
    <mergeCell ref="E6:F6"/>
    <mergeCell ref="G6:H6"/>
    <mergeCell ref="I6:J6"/>
    <mergeCell ref="K6:L6"/>
    <mergeCell ref="M6:N6"/>
    <mergeCell ref="O6:P6"/>
    <mergeCell ref="C4:D4"/>
    <mergeCell ref="E4:F4"/>
    <mergeCell ref="G4:H4"/>
    <mergeCell ref="I4:J4"/>
    <mergeCell ref="K4:L4"/>
    <mergeCell ref="M4:N4"/>
  </mergeCells>
  <printOptions/>
  <pageMargins left="0.7086614173228347" right="0.7086614173228347" top="0.2362204724409449" bottom="0.07874015748031496" header="0.31496062992125984" footer="0.31496062992125984"/>
  <pageSetup horizontalDpi="600" verticalDpi="600" orientation="landscape" paperSize="9" scale="48" r:id="rId1"/>
</worksheet>
</file>

<file path=xl/worksheets/sheet13.xml><?xml version="1.0" encoding="utf-8"?>
<worksheet xmlns="http://schemas.openxmlformats.org/spreadsheetml/2006/main" xmlns:r="http://schemas.openxmlformats.org/officeDocument/2006/relationships">
  <sheetPr>
    <pageSetUpPr fitToPage="1"/>
  </sheetPr>
  <dimension ref="A2:AA69"/>
  <sheetViews>
    <sheetView showGridLines="0" zoomScaleSheetLayoutView="70" zoomScalePageLayoutView="0" workbookViewId="0" topLeftCell="A1">
      <selection activeCell="A1" sqref="A1"/>
    </sheetView>
  </sheetViews>
  <sheetFormatPr defaultColWidth="11.421875" defaultRowHeight="12.75"/>
  <cols>
    <col min="1" max="1" width="1.8515625" style="385" customWidth="1"/>
    <col min="2" max="2" width="48.28125" style="386" customWidth="1"/>
    <col min="3" max="3" width="14.28125" style="386" customWidth="1"/>
    <col min="4" max="4" width="2.140625" style="386" customWidth="1"/>
    <col min="5" max="5" width="14.28125" style="386" customWidth="1"/>
    <col min="6" max="6" width="2.140625" style="386" customWidth="1"/>
    <col min="7" max="7" width="14.28125" style="386" customWidth="1"/>
    <col min="8" max="8" width="2.140625" style="386" customWidth="1"/>
    <col min="9" max="9" width="14.28125" style="386" customWidth="1"/>
    <col min="10" max="10" width="2.140625" style="386" customWidth="1"/>
    <col min="11" max="11" width="14.28125" style="386" customWidth="1"/>
    <col min="12" max="12" width="2.140625" style="386" customWidth="1"/>
    <col min="13" max="13" width="14.28125" style="386" customWidth="1"/>
    <col min="14" max="14" width="2.140625" style="386" customWidth="1"/>
    <col min="15" max="15" width="14.28125" style="386" customWidth="1"/>
    <col min="16" max="16" width="2.140625" style="386" customWidth="1"/>
    <col min="17" max="17" width="14.28125" style="386" customWidth="1"/>
    <col min="18" max="18" width="2.140625" style="386" customWidth="1"/>
    <col min="19" max="19" width="14.28125" style="386" customWidth="1"/>
    <col min="20" max="20" width="2.140625" style="386" customWidth="1"/>
    <col min="21" max="22" width="14.28125" style="386" customWidth="1"/>
    <col min="23" max="23" width="14.28125" style="387" customWidth="1"/>
    <col min="24" max="24" width="2.140625" style="387" customWidth="1"/>
    <col min="25" max="25" width="14.28125" style="387" customWidth="1"/>
    <col min="26" max="26" width="3.00390625" style="387" customWidth="1"/>
    <col min="27" max="27" width="14.28125" style="387" customWidth="1"/>
    <col min="28" max="28" width="3.00390625" style="386" customWidth="1"/>
    <col min="29" max="29" width="14.28125" style="386" customWidth="1"/>
    <col min="30" max="30" width="3.00390625" style="386" customWidth="1"/>
    <col min="31" max="31" width="11.421875" style="386" customWidth="1"/>
    <col min="32" max="32" width="2.7109375" style="386" customWidth="1"/>
    <col min="33" max="33" width="11.421875" style="386" customWidth="1"/>
    <col min="34" max="34" width="2.7109375" style="386" customWidth="1"/>
    <col min="35" max="35" width="11.421875" style="386" customWidth="1"/>
    <col min="36" max="36" width="2.7109375" style="386" customWidth="1"/>
    <col min="37" max="37" width="11.421875" style="386" customWidth="1"/>
    <col min="38" max="38" width="2.7109375" style="386" customWidth="1"/>
    <col min="39" max="39" width="11.421875" style="386" customWidth="1"/>
    <col min="40" max="40" width="2.7109375" style="386" customWidth="1"/>
    <col min="41" max="41" width="11.421875" style="386" customWidth="1"/>
    <col min="42" max="42" width="2.7109375" style="386" customWidth="1"/>
    <col min="43" max="16384" width="11.421875" style="386" customWidth="1"/>
  </cols>
  <sheetData>
    <row r="1" ht="6" customHeight="1"/>
    <row r="2" spans="1:27" s="390" customFormat="1" ht="17.25" customHeight="1">
      <c r="A2" s="388"/>
      <c r="B2" s="389" t="s">
        <v>141</v>
      </c>
      <c r="W2" s="391"/>
      <c r="X2" s="391"/>
      <c r="Y2" s="391"/>
      <c r="Z2" s="391"/>
      <c r="AA2" s="391"/>
    </row>
    <row r="3" ht="15.75" customHeight="1" thickBot="1">
      <c r="B3" s="392" t="s">
        <v>142</v>
      </c>
    </row>
    <row r="4" spans="2:25" ht="24" customHeight="1" thickBot="1">
      <c r="B4" s="390"/>
      <c r="C4" s="505" t="s">
        <v>143</v>
      </c>
      <c r="D4" s="505"/>
      <c r="E4" s="505"/>
      <c r="F4" s="393"/>
      <c r="G4" s="505" t="s">
        <v>143</v>
      </c>
      <c r="H4" s="505"/>
      <c r="I4" s="505"/>
      <c r="J4" s="393"/>
      <c r="K4" s="505" t="s">
        <v>3</v>
      </c>
      <c r="L4" s="505"/>
      <c r="M4" s="505"/>
      <c r="N4" s="393"/>
      <c r="O4" s="505" t="s">
        <v>60</v>
      </c>
      <c r="P4" s="505"/>
      <c r="Q4" s="505"/>
      <c r="R4" s="393"/>
      <c r="S4" s="505" t="s">
        <v>144</v>
      </c>
      <c r="T4" s="505"/>
      <c r="U4" s="505"/>
      <c r="V4" s="394"/>
      <c r="W4" s="506"/>
      <c r="X4" s="506"/>
      <c r="Y4" s="506"/>
    </row>
    <row r="5" spans="2:18" ht="17.25" customHeight="1" thickBot="1">
      <c r="B5" s="395"/>
      <c r="C5" s="505" t="s">
        <v>145</v>
      </c>
      <c r="D5" s="505"/>
      <c r="E5" s="505"/>
      <c r="F5" s="393"/>
      <c r="G5" s="505" t="s">
        <v>146</v>
      </c>
      <c r="H5" s="505"/>
      <c r="I5" s="505"/>
      <c r="J5" s="396"/>
      <c r="K5" s="396"/>
      <c r="L5" s="396"/>
      <c r="M5" s="396"/>
      <c r="N5" s="396"/>
      <c r="O5" s="396"/>
      <c r="P5" s="396"/>
      <c r="Q5" s="396"/>
      <c r="R5" s="394"/>
    </row>
    <row r="6" spans="2:25" ht="17.25" customHeight="1" thickBot="1">
      <c r="B6" s="395"/>
      <c r="C6" s="509" t="s">
        <v>147</v>
      </c>
      <c r="D6" s="509"/>
      <c r="E6" s="509"/>
      <c r="F6" s="397"/>
      <c r="G6" s="509" t="s">
        <v>147</v>
      </c>
      <c r="H6" s="509"/>
      <c r="I6" s="509"/>
      <c r="J6" s="397"/>
      <c r="K6" s="509" t="s">
        <v>147</v>
      </c>
      <c r="L6" s="509"/>
      <c r="M6" s="509"/>
      <c r="N6" s="397"/>
      <c r="O6" s="509" t="s">
        <v>147</v>
      </c>
      <c r="P6" s="509"/>
      <c r="Q6" s="509"/>
      <c r="R6" s="398"/>
      <c r="S6" s="507" t="s">
        <v>148</v>
      </c>
      <c r="T6" s="507"/>
      <c r="U6" s="507"/>
      <c r="V6" s="398"/>
      <c r="W6" s="507"/>
      <c r="X6" s="507"/>
      <c r="Y6" s="507"/>
    </row>
    <row r="7" spans="2:25" ht="18" customHeight="1" thickBot="1">
      <c r="B7" s="399"/>
      <c r="C7" s="400">
        <v>2015</v>
      </c>
      <c r="D7" s="400"/>
      <c r="E7" s="401">
        <v>2014</v>
      </c>
      <c r="F7" s="401"/>
      <c r="G7" s="400">
        <v>2015</v>
      </c>
      <c r="H7" s="400"/>
      <c r="I7" s="401">
        <v>2014</v>
      </c>
      <c r="J7" s="401"/>
      <c r="K7" s="400">
        <v>2015</v>
      </c>
      <c r="L7" s="400"/>
      <c r="M7" s="401">
        <v>2014</v>
      </c>
      <c r="N7" s="401"/>
      <c r="O7" s="400">
        <v>2015</v>
      </c>
      <c r="P7" s="400"/>
      <c r="Q7" s="401">
        <v>2014</v>
      </c>
      <c r="R7" s="401"/>
      <c r="S7" s="400">
        <v>2015</v>
      </c>
      <c r="T7" s="400"/>
      <c r="U7" s="401">
        <v>2014</v>
      </c>
      <c r="V7" s="402"/>
      <c r="W7" s="402"/>
      <c r="X7" s="402"/>
      <c r="Y7" s="402"/>
    </row>
    <row r="8" spans="2:25" ht="16.5" customHeight="1">
      <c r="B8" s="403" t="s">
        <v>149</v>
      </c>
      <c r="C8" s="404">
        <v>4062.76278</v>
      </c>
      <c r="D8" s="404"/>
      <c r="E8" s="405">
        <v>4447.53657</v>
      </c>
      <c r="F8" s="405"/>
      <c r="G8" s="404">
        <v>4062.7627800000014</v>
      </c>
      <c r="H8" s="404"/>
      <c r="I8" s="405">
        <v>4447.5365699999975</v>
      </c>
      <c r="J8" s="405"/>
      <c r="K8" s="404">
        <v>2363.63604</v>
      </c>
      <c r="L8" s="404"/>
      <c r="M8" s="405">
        <v>2657.51826</v>
      </c>
      <c r="N8" s="405"/>
      <c r="O8" s="404">
        <v>95.29442</v>
      </c>
      <c r="P8" s="404"/>
      <c r="Q8" s="405">
        <v>320.97778000000005</v>
      </c>
      <c r="R8" s="405"/>
      <c r="S8" s="406">
        <v>17.659027398486423</v>
      </c>
      <c r="T8" s="406"/>
      <c r="U8" s="407">
        <v>66.99327639813932</v>
      </c>
      <c r="V8" s="407"/>
      <c r="W8" s="407"/>
      <c r="X8" s="407"/>
      <c r="Y8" s="407"/>
    </row>
    <row r="9" spans="2:25" ht="16.5" customHeight="1">
      <c r="B9" s="403" t="s">
        <v>150</v>
      </c>
      <c r="C9" s="404">
        <v>815.7068399999999</v>
      </c>
      <c r="D9" s="404"/>
      <c r="E9" s="405">
        <v>812.6061500000001</v>
      </c>
      <c r="F9" s="405"/>
      <c r="G9" s="404">
        <v>815.7068399999999</v>
      </c>
      <c r="H9" s="404"/>
      <c r="I9" s="405">
        <v>812.60615</v>
      </c>
      <c r="J9" s="405"/>
      <c r="K9" s="404">
        <v>815.09663</v>
      </c>
      <c r="L9" s="404"/>
      <c r="M9" s="405">
        <v>811.93329</v>
      </c>
      <c r="N9" s="405"/>
      <c r="O9" s="404">
        <v>54.81408999999999</v>
      </c>
      <c r="P9" s="404"/>
      <c r="Q9" s="405">
        <v>52.131879999999995</v>
      </c>
      <c r="R9" s="405"/>
      <c r="S9" s="406">
        <v>75.52827144212391</v>
      </c>
      <c r="T9" s="406"/>
      <c r="U9" s="407">
        <v>78.26004394464253</v>
      </c>
      <c r="V9" s="407"/>
      <c r="W9" s="407"/>
      <c r="X9" s="407"/>
      <c r="Y9" s="407"/>
    </row>
    <row r="10" spans="2:25" ht="16.5" customHeight="1">
      <c r="B10" s="403" t="s">
        <v>151</v>
      </c>
      <c r="C10" s="404">
        <v>261.95106</v>
      </c>
      <c r="D10" s="404"/>
      <c r="E10" s="405">
        <v>275.17857</v>
      </c>
      <c r="F10" s="405"/>
      <c r="G10" s="404">
        <v>223.7592877127053</v>
      </c>
      <c r="H10" s="404"/>
      <c r="I10" s="405">
        <v>275.1785699999999</v>
      </c>
      <c r="J10" s="405"/>
      <c r="K10" s="404">
        <v>87.12771000000001</v>
      </c>
      <c r="L10" s="404"/>
      <c r="M10" s="405">
        <v>120.01156</v>
      </c>
      <c r="N10" s="405"/>
      <c r="O10" s="404">
        <v>23.68524</v>
      </c>
      <c r="P10" s="404"/>
      <c r="Q10" s="405">
        <v>21.03198</v>
      </c>
      <c r="R10" s="405"/>
      <c r="S10" s="406">
        <v>55.616549788855615</v>
      </c>
      <c r="T10" s="406"/>
      <c r="U10" s="407">
        <v>60.67704739699155</v>
      </c>
      <c r="V10" s="407"/>
      <c r="W10" s="407"/>
      <c r="X10" s="407"/>
      <c r="Y10" s="407"/>
    </row>
    <row r="11" spans="2:25" ht="16.5" customHeight="1">
      <c r="B11" s="403" t="s">
        <v>152</v>
      </c>
      <c r="C11" s="404">
        <v>91.65761</v>
      </c>
      <c r="D11" s="404"/>
      <c r="E11" s="405">
        <v>88.54786999999999</v>
      </c>
      <c r="F11" s="405"/>
      <c r="G11" s="404">
        <v>91.65761</v>
      </c>
      <c r="H11" s="404"/>
      <c r="I11" s="405">
        <v>88.54786999999997</v>
      </c>
      <c r="J11" s="405"/>
      <c r="K11" s="404">
        <v>64.64356</v>
      </c>
      <c r="L11" s="404"/>
      <c r="M11" s="405">
        <v>64.84688</v>
      </c>
      <c r="N11" s="405"/>
      <c r="O11" s="404">
        <v>-1.53958</v>
      </c>
      <c r="P11" s="404"/>
      <c r="Q11" s="405">
        <v>11.095790000000001</v>
      </c>
      <c r="R11" s="405"/>
      <c r="S11" s="406">
        <v>-12.23442035201523</v>
      </c>
      <c r="T11" s="406"/>
      <c r="U11" s="407">
        <v>99.07488758203357</v>
      </c>
      <c r="V11" s="407"/>
      <c r="W11" s="407"/>
      <c r="X11" s="407"/>
      <c r="Y11" s="407"/>
    </row>
    <row r="12" spans="2:25" ht="16.5" customHeight="1">
      <c r="B12" s="408" t="s">
        <v>153</v>
      </c>
      <c r="C12" s="409">
        <v>5232.07829</v>
      </c>
      <c r="D12" s="409"/>
      <c r="E12" s="410">
        <v>5623.86916</v>
      </c>
      <c r="F12" s="410"/>
      <c r="G12" s="409">
        <v>5193.886517712706</v>
      </c>
      <c r="H12" s="409"/>
      <c r="I12" s="410">
        <v>5623.8691599999975</v>
      </c>
      <c r="J12" s="410"/>
      <c r="K12" s="409">
        <v>3330.50394</v>
      </c>
      <c r="L12" s="409"/>
      <c r="M12" s="410">
        <v>3654.30999</v>
      </c>
      <c r="N12" s="410"/>
      <c r="O12" s="409">
        <v>172.25417000000002</v>
      </c>
      <c r="P12" s="409"/>
      <c r="Q12" s="410">
        <v>405.23743</v>
      </c>
      <c r="R12" s="410"/>
      <c r="S12" s="411">
        <v>25.810482324536203</v>
      </c>
      <c r="T12" s="411"/>
      <c r="U12" s="412">
        <v>68.49917437280506</v>
      </c>
      <c r="V12" s="413"/>
      <c r="W12" s="413"/>
      <c r="X12" s="413"/>
      <c r="Y12" s="413"/>
    </row>
    <row r="13" spans="2:25" ht="3.75" customHeight="1">
      <c r="B13" s="414"/>
      <c r="C13" s="415"/>
      <c r="D13" s="415"/>
      <c r="E13" s="416"/>
      <c r="F13" s="416"/>
      <c r="G13" s="415"/>
      <c r="H13" s="415"/>
      <c r="I13" s="416"/>
      <c r="J13" s="416"/>
      <c r="K13" s="415"/>
      <c r="L13" s="415"/>
      <c r="M13" s="416"/>
      <c r="N13" s="416"/>
      <c r="O13" s="415"/>
      <c r="P13" s="415"/>
      <c r="Q13" s="416"/>
      <c r="R13" s="416"/>
      <c r="S13" s="417"/>
      <c r="T13" s="417"/>
      <c r="U13" s="418"/>
      <c r="V13" s="419"/>
      <c r="W13" s="419"/>
      <c r="X13" s="419"/>
      <c r="Y13" s="419"/>
    </row>
    <row r="14" spans="2:25" ht="16.5" customHeight="1">
      <c r="B14" s="403" t="s">
        <v>154</v>
      </c>
      <c r="C14" s="404">
        <v>3365.98951</v>
      </c>
      <c r="D14" s="404"/>
      <c r="E14" s="405">
        <v>3068.51222</v>
      </c>
      <c r="F14" s="405"/>
      <c r="G14" s="404">
        <v>3365.9895100000003</v>
      </c>
      <c r="H14" s="404"/>
      <c r="I14" s="405">
        <v>3068.51222</v>
      </c>
      <c r="J14" s="405"/>
      <c r="K14" s="404">
        <v>111.29428</v>
      </c>
      <c r="L14" s="404"/>
      <c r="M14" s="405">
        <v>107.85159</v>
      </c>
      <c r="N14" s="405"/>
      <c r="O14" s="404">
        <v>102.06108</v>
      </c>
      <c r="P14" s="404"/>
      <c r="Q14" s="405">
        <v>76.84958999999999</v>
      </c>
      <c r="R14" s="405"/>
      <c r="S14" s="406">
        <v>65.76496708075604</v>
      </c>
      <c r="T14" s="406"/>
      <c r="U14" s="407">
        <v>58.70354296144036</v>
      </c>
      <c r="V14" s="407"/>
      <c r="W14" s="407"/>
      <c r="X14" s="407"/>
      <c r="Y14" s="407"/>
    </row>
    <row r="15" spans="2:25" ht="16.5" customHeight="1">
      <c r="B15" s="403" t="s">
        <v>155</v>
      </c>
      <c r="C15" s="404">
        <v>1955.44916</v>
      </c>
      <c r="D15" s="404"/>
      <c r="E15" s="405">
        <v>2074.6043799999998</v>
      </c>
      <c r="F15" s="405"/>
      <c r="G15" s="404">
        <v>1955.4491600000001</v>
      </c>
      <c r="H15" s="404"/>
      <c r="I15" s="405">
        <v>1937.6043800000004</v>
      </c>
      <c r="J15" s="405"/>
      <c r="K15" s="404">
        <v>785.03579</v>
      </c>
      <c r="L15" s="404"/>
      <c r="M15" s="405">
        <v>910.71197</v>
      </c>
      <c r="N15" s="405"/>
      <c r="O15" s="404">
        <v>164.83828</v>
      </c>
      <c r="P15" s="404"/>
      <c r="Q15" s="405">
        <v>93.07972</v>
      </c>
      <c r="R15" s="405"/>
      <c r="S15" s="406">
        <v>75.280058228189</v>
      </c>
      <c r="T15" s="406"/>
      <c r="U15" s="407">
        <v>46.26109925802277</v>
      </c>
      <c r="V15" s="407"/>
      <c r="W15" s="407"/>
      <c r="X15" s="407"/>
      <c r="Y15" s="407"/>
    </row>
    <row r="16" spans="2:25" ht="16.5" customHeight="1">
      <c r="B16" s="403" t="s">
        <v>156</v>
      </c>
      <c r="C16" s="404">
        <v>542.8699200000001</v>
      </c>
      <c r="D16" s="404"/>
      <c r="E16" s="405">
        <v>570.55028</v>
      </c>
      <c r="F16" s="405"/>
      <c r="G16" s="404">
        <v>542.8699199999999</v>
      </c>
      <c r="H16" s="404"/>
      <c r="I16" s="405">
        <v>570.5502800000002</v>
      </c>
      <c r="J16" s="405"/>
      <c r="K16" s="404">
        <v>123.30263000000001</v>
      </c>
      <c r="L16" s="404"/>
      <c r="M16" s="405">
        <v>130.06709</v>
      </c>
      <c r="N16" s="405"/>
      <c r="O16" s="404">
        <v>34.2027</v>
      </c>
      <c r="P16" s="404"/>
      <c r="Q16" s="405">
        <v>35.704620000000006</v>
      </c>
      <c r="R16" s="405"/>
      <c r="S16" s="406">
        <v>80.0536303641407</v>
      </c>
      <c r="T16" s="406"/>
      <c r="U16" s="407">
        <v>91.23434237376436</v>
      </c>
      <c r="V16" s="407"/>
      <c r="W16" s="407"/>
      <c r="X16" s="407"/>
      <c r="Y16" s="407"/>
    </row>
    <row r="17" spans="2:25" ht="16.5" customHeight="1">
      <c r="B17" s="403" t="s">
        <v>157</v>
      </c>
      <c r="C17" s="404">
        <v>26.55216</v>
      </c>
      <c r="D17" s="404"/>
      <c r="E17" s="405">
        <v>22.017619999999997</v>
      </c>
      <c r="F17" s="405"/>
      <c r="G17" s="404">
        <v>26.552160000000004</v>
      </c>
      <c r="H17" s="404"/>
      <c r="I17" s="405">
        <v>22.01762</v>
      </c>
      <c r="J17" s="405"/>
      <c r="K17" s="404">
        <v>15.05742</v>
      </c>
      <c r="L17" s="404"/>
      <c r="M17" s="405">
        <v>12.97033</v>
      </c>
      <c r="N17" s="405"/>
      <c r="O17" s="404">
        <v>-3.9412</v>
      </c>
      <c r="P17" s="404"/>
      <c r="Q17" s="405">
        <v>-0.77524</v>
      </c>
      <c r="R17" s="405"/>
      <c r="S17" s="420">
        <v>-573.0429367636278</v>
      </c>
      <c r="T17" s="420"/>
      <c r="U17" s="421">
        <v>-106.68471626083719</v>
      </c>
      <c r="V17" s="407"/>
      <c r="W17" s="422"/>
      <c r="X17" s="422"/>
      <c r="Y17" s="421"/>
    </row>
    <row r="18" spans="2:25" ht="16.5" customHeight="1">
      <c r="B18" s="403" t="s">
        <v>158</v>
      </c>
      <c r="C18" s="404">
        <v>242.77972</v>
      </c>
      <c r="D18" s="404"/>
      <c r="E18" s="405">
        <v>205.44257000000002</v>
      </c>
      <c r="F18" s="405"/>
      <c r="G18" s="404">
        <v>247.67026226584252</v>
      </c>
      <c r="H18" s="404"/>
      <c r="I18" s="405">
        <v>205.44257000000002</v>
      </c>
      <c r="J18" s="405"/>
      <c r="K18" s="404">
        <v>47.18206</v>
      </c>
      <c r="L18" s="404"/>
      <c r="M18" s="405">
        <v>35.04631</v>
      </c>
      <c r="N18" s="405"/>
      <c r="O18" s="404">
        <v>13.78177</v>
      </c>
      <c r="P18" s="404"/>
      <c r="Q18" s="405">
        <v>8.12146</v>
      </c>
      <c r="R18" s="405"/>
      <c r="S18" s="406">
        <v>186.73695732682245</v>
      </c>
      <c r="T18" s="406"/>
      <c r="U18" s="421">
        <v>144.00551846262596</v>
      </c>
      <c r="V18" s="407"/>
      <c r="W18" s="407"/>
      <c r="X18" s="407"/>
      <c r="Y18" s="421"/>
    </row>
    <row r="19" spans="2:25" ht="16.5" customHeight="1">
      <c r="B19" s="403" t="s">
        <v>159</v>
      </c>
      <c r="C19" s="404">
        <v>19.123</v>
      </c>
      <c r="D19" s="404"/>
      <c r="E19" s="405">
        <v>14.194</v>
      </c>
      <c r="F19" s="405"/>
      <c r="G19" s="404">
        <v>19.123</v>
      </c>
      <c r="H19" s="404"/>
      <c r="I19" s="405">
        <v>14.194</v>
      </c>
      <c r="J19" s="405"/>
      <c r="K19" s="404">
        <v>10.714</v>
      </c>
      <c r="L19" s="404"/>
      <c r="M19" s="405">
        <v>6.061</v>
      </c>
      <c r="N19" s="405"/>
      <c r="O19" s="404">
        <v>1.201</v>
      </c>
      <c r="P19" s="404"/>
      <c r="Q19" s="405">
        <v>1.604</v>
      </c>
      <c r="R19" s="405"/>
      <c r="S19" s="406">
        <v>161.24403600132246</v>
      </c>
      <c r="T19" s="406"/>
      <c r="U19" s="407">
        <v>239.64889345410404</v>
      </c>
      <c r="V19" s="407"/>
      <c r="W19" s="407"/>
      <c r="X19" s="407"/>
      <c r="Y19" s="407"/>
    </row>
    <row r="20" spans="2:25" ht="16.5" customHeight="1">
      <c r="B20" s="408" t="s">
        <v>160</v>
      </c>
      <c r="C20" s="409">
        <v>6152.76347</v>
      </c>
      <c r="D20" s="409"/>
      <c r="E20" s="410">
        <v>5955.32107</v>
      </c>
      <c r="F20" s="410"/>
      <c r="G20" s="409">
        <v>6157.6540122658425</v>
      </c>
      <c r="H20" s="409"/>
      <c r="I20" s="410">
        <v>5818.321070000001</v>
      </c>
      <c r="J20" s="410"/>
      <c r="K20" s="409">
        <v>1092.58618</v>
      </c>
      <c r="L20" s="409"/>
      <c r="M20" s="410">
        <v>1202.70829</v>
      </c>
      <c r="N20" s="410"/>
      <c r="O20" s="409">
        <v>312.14363000000003</v>
      </c>
      <c r="P20" s="409"/>
      <c r="Q20" s="410">
        <v>214.58415</v>
      </c>
      <c r="R20" s="410"/>
      <c r="S20" s="411">
        <v>73.32564692702091</v>
      </c>
      <c r="T20" s="411"/>
      <c r="U20" s="412">
        <v>56.72519088319274</v>
      </c>
      <c r="V20" s="413"/>
      <c r="W20" s="413"/>
      <c r="X20" s="413"/>
      <c r="Y20" s="413"/>
    </row>
    <row r="21" spans="2:25" ht="3.75" customHeight="1">
      <c r="B21" s="414"/>
      <c r="C21" s="415"/>
      <c r="D21" s="415"/>
      <c r="E21" s="416"/>
      <c r="F21" s="416"/>
      <c r="G21" s="415"/>
      <c r="H21" s="415"/>
      <c r="I21" s="416"/>
      <c r="J21" s="416"/>
      <c r="K21" s="415"/>
      <c r="L21" s="415"/>
      <c r="M21" s="416"/>
      <c r="N21" s="416"/>
      <c r="O21" s="415"/>
      <c r="P21" s="415"/>
      <c r="Q21" s="416"/>
      <c r="R21" s="416"/>
      <c r="S21" s="417"/>
      <c r="T21" s="417"/>
      <c r="U21" s="418"/>
      <c r="V21" s="419"/>
      <c r="W21" s="419"/>
      <c r="X21" s="419"/>
      <c r="Y21" s="419"/>
    </row>
    <row r="22" spans="2:25" ht="16.5" customHeight="1">
      <c r="B22" s="403" t="s">
        <v>161</v>
      </c>
      <c r="C22" s="404">
        <v>105.85357</v>
      </c>
      <c r="D22" s="404"/>
      <c r="E22" s="405">
        <v>90.32214</v>
      </c>
      <c r="F22" s="405"/>
      <c r="G22" s="404">
        <v>101.88804526362028</v>
      </c>
      <c r="H22" s="404"/>
      <c r="I22" s="405">
        <v>90.32214</v>
      </c>
      <c r="J22" s="405"/>
      <c r="K22" s="404">
        <v>56.936989999999994</v>
      </c>
      <c r="L22" s="404"/>
      <c r="M22" s="405">
        <v>49.52113</v>
      </c>
      <c r="N22" s="405"/>
      <c r="O22" s="404">
        <v>2.40211</v>
      </c>
      <c r="P22" s="404"/>
      <c r="Q22" s="405">
        <v>2.11706</v>
      </c>
      <c r="R22" s="405"/>
      <c r="S22" s="406">
        <v>83.85618612239573</v>
      </c>
      <c r="T22" s="406"/>
      <c r="U22" s="407">
        <v>93.87928146138229</v>
      </c>
      <c r="V22" s="407"/>
      <c r="W22" s="407"/>
      <c r="X22" s="407"/>
      <c r="Y22" s="407"/>
    </row>
    <row r="23" spans="2:25" ht="16.5" customHeight="1">
      <c r="B23" s="403" t="s">
        <v>162</v>
      </c>
      <c r="C23" s="404">
        <v>344.72328999999996</v>
      </c>
      <c r="D23" s="404"/>
      <c r="E23" s="405">
        <v>289.40216999999996</v>
      </c>
      <c r="F23" s="405"/>
      <c r="G23" s="404">
        <v>344.72329</v>
      </c>
      <c r="H23" s="404"/>
      <c r="I23" s="405">
        <v>289.40216999999996</v>
      </c>
      <c r="J23" s="405"/>
      <c r="K23" s="404">
        <v>129.26758999999998</v>
      </c>
      <c r="L23" s="404"/>
      <c r="M23" s="405">
        <v>122.89614999999999</v>
      </c>
      <c r="N23" s="405"/>
      <c r="O23" s="404">
        <v>48.54232</v>
      </c>
      <c r="P23" s="404"/>
      <c r="Q23" s="405">
        <v>46.173410000000004</v>
      </c>
      <c r="R23" s="405"/>
      <c r="S23" s="406">
        <v>236.16269955879122</v>
      </c>
      <c r="T23" s="406"/>
      <c r="U23" s="407">
        <v>253.38869905629136</v>
      </c>
      <c r="V23" s="407"/>
      <c r="W23" s="407"/>
      <c r="X23" s="407"/>
      <c r="Y23" s="407"/>
    </row>
    <row r="24" spans="2:25" ht="16.5" customHeight="1">
      <c r="B24" s="403" t="s">
        <v>163</v>
      </c>
      <c r="C24" s="404">
        <v>43.91026</v>
      </c>
      <c r="D24" s="404"/>
      <c r="E24" s="405">
        <v>71.78607000000001</v>
      </c>
      <c r="F24" s="405"/>
      <c r="G24" s="404">
        <v>43.91026000000002</v>
      </c>
      <c r="H24" s="404"/>
      <c r="I24" s="405">
        <v>71.78607000000001</v>
      </c>
      <c r="J24" s="405"/>
      <c r="K24" s="404">
        <v>20.60492</v>
      </c>
      <c r="L24" s="404"/>
      <c r="M24" s="405">
        <v>20.601200000000002</v>
      </c>
      <c r="N24" s="405"/>
      <c r="O24" s="404">
        <v>5.7755</v>
      </c>
      <c r="P24" s="404"/>
      <c r="Q24" s="405">
        <v>5.98521</v>
      </c>
      <c r="R24" s="405"/>
      <c r="S24" s="406">
        <v>376.84044214042143</v>
      </c>
      <c r="T24" s="406"/>
      <c r="U24" s="407">
        <v>411.1717701772311</v>
      </c>
      <c r="V24" s="407"/>
      <c r="W24" s="407"/>
      <c r="X24" s="407"/>
      <c r="Y24" s="407"/>
    </row>
    <row r="25" spans="2:25" ht="15.75" customHeight="1">
      <c r="B25" s="408" t="s">
        <v>164</v>
      </c>
      <c r="C25" s="409">
        <v>494.48712</v>
      </c>
      <c r="D25" s="409"/>
      <c r="E25" s="410">
        <v>451.51038</v>
      </c>
      <c r="F25" s="410"/>
      <c r="G25" s="409">
        <v>490.5215952636203</v>
      </c>
      <c r="H25" s="409"/>
      <c r="I25" s="410">
        <v>451.51038</v>
      </c>
      <c r="J25" s="410"/>
      <c r="K25" s="409">
        <v>206.8095</v>
      </c>
      <c r="L25" s="409"/>
      <c r="M25" s="410">
        <v>193.01848</v>
      </c>
      <c r="N25" s="410"/>
      <c r="O25" s="409">
        <v>56.71993</v>
      </c>
      <c r="P25" s="409"/>
      <c r="Q25" s="410">
        <v>54.27568</v>
      </c>
      <c r="R25" s="410"/>
      <c r="S25" s="411">
        <v>227.3181729969629</v>
      </c>
      <c r="T25" s="411"/>
      <c r="U25" s="412">
        <v>247.46015989783845</v>
      </c>
      <c r="V25" s="413"/>
      <c r="W25" s="413"/>
      <c r="X25" s="413"/>
      <c r="Y25" s="413"/>
    </row>
    <row r="26" spans="2:25" ht="3.75" customHeight="1">
      <c r="B26" s="414"/>
      <c r="C26" s="415"/>
      <c r="D26" s="415"/>
      <c r="E26" s="416"/>
      <c r="F26" s="416"/>
      <c r="G26" s="415"/>
      <c r="H26" s="415"/>
      <c r="I26" s="416"/>
      <c r="J26" s="416"/>
      <c r="K26" s="415"/>
      <c r="L26" s="415"/>
      <c r="M26" s="416"/>
      <c r="N26" s="416"/>
      <c r="O26" s="415"/>
      <c r="P26" s="415"/>
      <c r="Q26" s="416"/>
      <c r="R26" s="416"/>
      <c r="S26" s="417"/>
      <c r="T26" s="417"/>
      <c r="U26" s="418"/>
      <c r="V26" s="419"/>
      <c r="W26" s="419"/>
      <c r="X26" s="419"/>
      <c r="Y26" s="419"/>
    </row>
    <row r="27" spans="2:25" ht="17.25" customHeight="1">
      <c r="B27" s="403" t="s">
        <v>165</v>
      </c>
      <c r="C27" s="404">
        <v>2591.9134700000004</v>
      </c>
      <c r="D27" s="404"/>
      <c r="E27" s="405">
        <v>3352.19564</v>
      </c>
      <c r="F27" s="405"/>
      <c r="G27" s="404">
        <v>2091.778662161076</v>
      </c>
      <c r="H27" s="404"/>
      <c r="I27" s="405">
        <v>3352.19564</v>
      </c>
      <c r="J27" s="405"/>
      <c r="K27" s="404">
        <v>285.79492999999997</v>
      </c>
      <c r="L27" s="404"/>
      <c r="M27" s="405">
        <v>232.04576999999998</v>
      </c>
      <c r="N27" s="405"/>
      <c r="O27" s="404">
        <v>297.18348</v>
      </c>
      <c r="P27" s="404"/>
      <c r="Q27" s="405">
        <v>202.40698</v>
      </c>
      <c r="R27" s="405"/>
      <c r="S27" s="406">
        <v>117.08151157827528</v>
      </c>
      <c r="T27" s="406"/>
      <c r="U27" s="407">
        <v>108.03742637995109</v>
      </c>
      <c r="V27" s="407"/>
      <c r="W27" s="407"/>
      <c r="X27" s="407"/>
      <c r="Y27" s="407"/>
    </row>
    <row r="28" spans="2:25" ht="16.5" customHeight="1">
      <c r="B28" s="408" t="s">
        <v>166</v>
      </c>
      <c r="C28" s="409">
        <v>2591.9134700000004</v>
      </c>
      <c r="D28" s="409"/>
      <c r="E28" s="410">
        <v>3352.19564</v>
      </c>
      <c r="F28" s="410"/>
      <c r="G28" s="409">
        <v>2091.778662161076</v>
      </c>
      <c r="H28" s="409"/>
      <c r="I28" s="410">
        <v>3352.19564</v>
      </c>
      <c r="J28" s="410"/>
      <c r="K28" s="409">
        <v>285.79492999999997</v>
      </c>
      <c r="L28" s="409"/>
      <c r="M28" s="410">
        <v>232.04576999999998</v>
      </c>
      <c r="N28" s="410"/>
      <c r="O28" s="409">
        <v>297.18348</v>
      </c>
      <c r="P28" s="409"/>
      <c r="Q28" s="410">
        <v>202.40698</v>
      </c>
      <c r="R28" s="410"/>
      <c r="S28" s="411">
        <v>117.08151157827528</v>
      </c>
      <c r="T28" s="411"/>
      <c r="U28" s="412">
        <v>108.03742637995109</v>
      </c>
      <c r="V28" s="413"/>
      <c r="W28" s="413"/>
      <c r="X28" s="413"/>
      <c r="Y28" s="413"/>
    </row>
    <row r="29" spans="2:25" ht="3.75" customHeight="1">
      <c r="B29" s="414"/>
      <c r="C29" s="415"/>
      <c r="D29" s="415"/>
      <c r="E29" s="416"/>
      <c r="F29" s="416"/>
      <c r="G29" s="415"/>
      <c r="H29" s="415"/>
      <c r="I29" s="416"/>
      <c r="J29" s="416"/>
      <c r="K29" s="415"/>
      <c r="L29" s="415"/>
      <c r="M29" s="416"/>
      <c r="N29" s="416"/>
      <c r="O29" s="415"/>
      <c r="P29" s="415"/>
      <c r="Q29" s="416"/>
      <c r="R29" s="416"/>
      <c r="S29" s="417"/>
      <c r="T29" s="417"/>
      <c r="U29" s="418"/>
      <c r="V29" s="419"/>
      <c r="W29" s="419"/>
      <c r="X29" s="419"/>
      <c r="Y29" s="419"/>
    </row>
    <row r="30" spans="2:25" ht="17.25" customHeight="1">
      <c r="B30" s="403" t="s">
        <v>167</v>
      </c>
      <c r="C30" s="404">
        <v>158.01325</v>
      </c>
      <c r="D30" s="404"/>
      <c r="E30" s="405">
        <v>141.61867</v>
      </c>
      <c r="F30" s="405"/>
      <c r="G30" s="404">
        <v>89.51262292123921</v>
      </c>
      <c r="H30" s="404"/>
      <c r="I30" s="405">
        <v>141.61866999999998</v>
      </c>
      <c r="J30" s="405"/>
      <c r="K30" s="404">
        <v>96.19344</v>
      </c>
      <c r="L30" s="404"/>
      <c r="M30" s="405">
        <v>102.4843</v>
      </c>
      <c r="N30" s="405"/>
      <c r="O30" s="404">
        <v>13.48972</v>
      </c>
      <c r="P30" s="404"/>
      <c r="Q30" s="405">
        <v>18.3547</v>
      </c>
      <c r="R30" s="405"/>
      <c r="S30" s="406">
        <v>295.1127345978562</v>
      </c>
      <c r="T30" s="406"/>
      <c r="U30" s="407">
        <v>379.6579228273554</v>
      </c>
      <c r="V30" s="407"/>
      <c r="W30" s="407"/>
      <c r="X30" s="407"/>
      <c r="Y30" s="407"/>
    </row>
    <row r="31" spans="2:25" ht="15.75" customHeight="1">
      <c r="B31" s="408" t="s">
        <v>168</v>
      </c>
      <c r="C31" s="409">
        <v>158.01325</v>
      </c>
      <c r="D31" s="409"/>
      <c r="E31" s="410">
        <v>141.61867</v>
      </c>
      <c r="F31" s="410"/>
      <c r="G31" s="409">
        <v>89.51262292123921</v>
      </c>
      <c r="H31" s="409"/>
      <c r="I31" s="410">
        <v>141.61866999999998</v>
      </c>
      <c r="J31" s="410"/>
      <c r="K31" s="409">
        <v>96.19344</v>
      </c>
      <c r="L31" s="409"/>
      <c r="M31" s="410">
        <v>102.4843</v>
      </c>
      <c r="N31" s="410"/>
      <c r="O31" s="409">
        <v>13.48972</v>
      </c>
      <c r="P31" s="409"/>
      <c r="Q31" s="410">
        <v>18.3547</v>
      </c>
      <c r="R31" s="410"/>
      <c r="S31" s="411">
        <v>295.1127345978562</v>
      </c>
      <c r="T31" s="411"/>
      <c r="U31" s="412">
        <v>379.6579228273554</v>
      </c>
      <c r="V31" s="413"/>
      <c r="W31" s="413"/>
      <c r="X31" s="413"/>
      <c r="Y31" s="413"/>
    </row>
    <row r="32" spans="2:25" ht="3.75" customHeight="1">
      <c r="B32" s="414"/>
      <c r="C32" s="415"/>
      <c r="D32" s="415"/>
      <c r="E32" s="416"/>
      <c r="F32" s="416"/>
      <c r="G32" s="415"/>
      <c r="H32" s="415"/>
      <c r="I32" s="416"/>
      <c r="J32" s="416"/>
      <c r="K32" s="415"/>
      <c r="L32" s="415"/>
      <c r="M32" s="416"/>
      <c r="N32" s="416"/>
      <c r="O32" s="415"/>
      <c r="P32" s="415"/>
      <c r="Q32" s="416"/>
      <c r="R32" s="416"/>
      <c r="S32" s="417"/>
      <c r="T32" s="417"/>
      <c r="U32" s="418"/>
      <c r="V32" s="419"/>
      <c r="W32" s="419"/>
      <c r="X32" s="419"/>
      <c r="Y32" s="419"/>
    </row>
    <row r="33" spans="2:25" ht="16.5" customHeight="1">
      <c r="B33" s="423" t="s">
        <v>169</v>
      </c>
      <c r="C33" s="404">
        <v>469.20281</v>
      </c>
      <c r="D33" s="404"/>
      <c r="E33" s="405">
        <v>409.72889000000004</v>
      </c>
      <c r="F33" s="405"/>
      <c r="G33" s="404">
        <v>403.62875154764083</v>
      </c>
      <c r="H33" s="404"/>
      <c r="I33" s="405">
        <v>409.72889</v>
      </c>
      <c r="J33" s="405"/>
      <c r="K33" s="404">
        <v>136.99439999999998</v>
      </c>
      <c r="L33" s="404"/>
      <c r="M33" s="405">
        <v>133.91245</v>
      </c>
      <c r="N33" s="405"/>
      <c r="O33" s="404">
        <v>-93.77103</v>
      </c>
      <c r="P33" s="404"/>
      <c r="Q33" s="405">
        <v>10.22114</v>
      </c>
      <c r="R33" s="405"/>
      <c r="S33" s="406">
        <v>-291.44662099566403</v>
      </c>
      <c r="T33" s="406"/>
      <c r="U33" s="407">
        <v>39.59627053120379</v>
      </c>
      <c r="V33" s="407"/>
      <c r="W33" s="407"/>
      <c r="X33" s="407"/>
      <c r="Y33" s="407"/>
    </row>
    <row r="34" spans="2:25" ht="16.5" customHeight="1">
      <c r="B34" s="423" t="s">
        <v>170</v>
      </c>
      <c r="C34" s="404">
        <v>866.75409</v>
      </c>
      <c r="D34" s="404"/>
      <c r="E34" s="405">
        <v>436.20486999999997</v>
      </c>
      <c r="F34" s="405"/>
      <c r="G34" s="404">
        <v>716.5848824479037</v>
      </c>
      <c r="H34" s="404"/>
      <c r="I34" s="405">
        <v>436.20486999999997</v>
      </c>
      <c r="J34" s="405"/>
      <c r="K34" s="404">
        <v>68.59487</v>
      </c>
      <c r="L34" s="404"/>
      <c r="M34" s="405">
        <v>41.94502</v>
      </c>
      <c r="N34" s="405"/>
      <c r="O34" s="404">
        <v>1.34082</v>
      </c>
      <c r="P34" s="404"/>
      <c r="Q34" s="405">
        <v>-0.13186</v>
      </c>
      <c r="R34" s="405"/>
      <c r="S34" s="406">
        <v>7.472552348551965</v>
      </c>
      <c r="T34" s="406"/>
      <c r="U34" s="421" t="s">
        <v>171</v>
      </c>
      <c r="V34" s="407"/>
      <c r="W34" s="407"/>
      <c r="X34" s="407"/>
      <c r="Y34" s="407"/>
    </row>
    <row r="35" spans="2:25" ht="16.5" customHeight="1">
      <c r="B35" s="424" t="s">
        <v>172</v>
      </c>
      <c r="C35" s="404">
        <v>176.41281</v>
      </c>
      <c r="D35" s="404"/>
      <c r="E35" s="405">
        <v>170.01468</v>
      </c>
      <c r="F35" s="405"/>
      <c r="G35" s="404">
        <v>160.93127529054235</v>
      </c>
      <c r="H35" s="404"/>
      <c r="I35" s="405">
        <v>170.01468000000003</v>
      </c>
      <c r="J35" s="405"/>
      <c r="K35" s="404">
        <v>77.5655</v>
      </c>
      <c r="L35" s="404"/>
      <c r="M35" s="405">
        <v>85.75053</v>
      </c>
      <c r="N35" s="405"/>
      <c r="O35" s="404">
        <v>19.6007</v>
      </c>
      <c r="P35" s="404"/>
      <c r="Q35" s="405">
        <v>16.212709999999998</v>
      </c>
      <c r="R35" s="405"/>
      <c r="S35" s="406">
        <v>498.21689046243546</v>
      </c>
      <c r="T35" s="406"/>
      <c r="U35" s="407">
        <v>524.7052210268447</v>
      </c>
      <c r="V35" s="407"/>
      <c r="W35" s="407"/>
      <c r="X35" s="407"/>
      <c r="Y35" s="407"/>
    </row>
    <row r="36" spans="2:25" ht="16.5" customHeight="1">
      <c r="B36" s="424" t="s">
        <v>173</v>
      </c>
      <c r="C36" s="404">
        <v>115.23619000000001</v>
      </c>
      <c r="D36" s="404"/>
      <c r="E36" s="405">
        <v>106.4867</v>
      </c>
      <c r="F36" s="405"/>
      <c r="G36" s="404">
        <v>105.20540665535871</v>
      </c>
      <c r="H36" s="404"/>
      <c r="I36" s="405">
        <v>106.48669999999998</v>
      </c>
      <c r="J36" s="405"/>
      <c r="K36" s="404">
        <v>50.13567</v>
      </c>
      <c r="L36" s="404"/>
      <c r="M36" s="405">
        <v>48.213449999999995</v>
      </c>
      <c r="N36" s="405"/>
      <c r="O36" s="404">
        <v>3.56195</v>
      </c>
      <c r="P36" s="404"/>
      <c r="Q36" s="405">
        <v>2.84416</v>
      </c>
      <c r="R36" s="405"/>
      <c r="S36" s="406">
        <v>94.4499529054509</v>
      </c>
      <c r="T36" s="406"/>
      <c r="U36" s="407">
        <v>95.33707467562319</v>
      </c>
      <c r="V36" s="407"/>
      <c r="W36" s="407"/>
      <c r="X36" s="407"/>
      <c r="Y36" s="407"/>
    </row>
    <row r="37" spans="2:25" ht="16.5" customHeight="1">
      <c r="B37" s="424" t="s">
        <v>174</v>
      </c>
      <c r="C37" s="404">
        <v>0</v>
      </c>
      <c r="D37" s="404"/>
      <c r="E37" s="405">
        <v>0</v>
      </c>
      <c r="F37" s="405"/>
      <c r="G37" s="404">
        <v>0</v>
      </c>
      <c r="H37" s="404"/>
      <c r="I37" s="405">
        <v>0</v>
      </c>
      <c r="J37" s="405"/>
      <c r="K37" s="404">
        <v>1.78218</v>
      </c>
      <c r="L37" s="404"/>
      <c r="M37" s="405">
        <v>1.50204</v>
      </c>
      <c r="N37" s="405"/>
      <c r="O37" s="404">
        <v>-0.008289999999999999</v>
      </c>
      <c r="P37" s="404"/>
      <c r="Q37" s="405">
        <v>0.23384</v>
      </c>
      <c r="R37" s="405"/>
      <c r="S37" s="420" t="s">
        <v>171</v>
      </c>
      <c r="T37" s="406"/>
      <c r="U37" s="421" t="s">
        <v>171</v>
      </c>
      <c r="V37" s="407"/>
      <c r="W37" s="407"/>
      <c r="X37" s="407"/>
      <c r="Y37" s="407"/>
    </row>
    <row r="38" spans="2:25" ht="16.5" customHeight="1">
      <c r="B38" s="424" t="s">
        <v>175</v>
      </c>
      <c r="C38" s="404">
        <v>302.99266</v>
      </c>
      <c r="D38" s="404"/>
      <c r="E38" s="405">
        <v>206.19654</v>
      </c>
      <c r="F38" s="405"/>
      <c r="G38" s="404">
        <v>247.77353642441142</v>
      </c>
      <c r="H38" s="404"/>
      <c r="I38" s="405">
        <v>206.19654000000003</v>
      </c>
      <c r="J38" s="405"/>
      <c r="K38" s="404">
        <v>178.61388</v>
      </c>
      <c r="L38" s="404"/>
      <c r="M38" s="405">
        <v>134.66351</v>
      </c>
      <c r="N38" s="405"/>
      <c r="O38" s="404">
        <v>26.43325</v>
      </c>
      <c r="P38" s="404"/>
      <c r="Q38" s="405">
        <v>17.93814</v>
      </c>
      <c r="R38" s="405"/>
      <c r="S38" s="406">
        <v>225.8981220706231</v>
      </c>
      <c r="T38" s="406"/>
      <c r="U38" s="407">
        <v>214.41189892364542</v>
      </c>
      <c r="V38" s="407"/>
      <c r="W38" s="407"/>
      <c r="X38" s="407"/>
      <c r="Y38" s="407"/>
    </row>
    <row r="39" spans="2:25" ht="16.5" customHeight="1">
      <c r="B39" s="424" t="s">
        <v>250</v>
      </c>
      <c r="C39" s="404">
        <v>1930.5985600000001</v>
      </c>
      <c r="D39" s="404"/>
      <c r="E39" s="405">
        <v>1328.63168</v>
      </c>
      <c r="F39" s="405"/>
      <c r="G39" s="404">
        <v>1634.123852365857</v>
      </c>
      <c r="H39" s="404"/>
      <c r="I39" s="405">
        <v>1328.6316800000002</v>
      </c>
      <c r="J39" s="405"/>
      <c r="K39" s="404">
        <v>513.6865</v>
      </c>
      <c r="L39" s="404"/>
      <c r="M39" s="405">
        <v>445.987</v>
      </c>
      <c r="N39" s="405"/>
      <c r="O39" s="404">
        <v>-38.901</v>
      </c>
      <c r="P39" s="404"/>
      <c r="Q39" s="405">
        <v>47.31813</v>
      </c>
      <c r="R39" s="405"/>
      <c r="S39" s="406">
        <v>-52.68114068525451</v>
      </c>
      <c r="T39" s="406"/>
      <c r="U39" s="407">
        <v>81.98652069619953</v>
      </c>
      <c r="V39" s="407"/>
      <c r="W39" s="407"/>
      <c r="X39" s="407"/>
      <c r="Y39" s="407"/>
    </row>
    <row r="40" spans="2:25" ht="16.5" customHeight="1">
      <c r="B40" s="424" t="s">
        <v>176</v>
      </c>
      <c r="C40" s="404">
        <v>53.196529999999996</v>
      </c>
      <c r="D40" s="404"/>
      <c r="E40" s="405">
        <v>37.453900000000004</v>
      </c>
      <c r="F40" s="405"/>
      <c r="G40" s="404">
        <v>52.19315508031087</v>
      </c>
      <c r="H40" s="404"/>
      <c r="I40" s="405">
        <v>37.4539</v>
      </c>
      <c r="J40" s="405"/>
      <c r="K40" s="404">
        <v>21.67829</v>
      </c>
      <c r="L40" s="404"/>
      <c r="M40" s="405">
        <v>17.360619999999997</v>
      </c>
      <c r="N40" s="405"/>
      <c r="O40" s="404">
        <v>7.08166</v>
      </c>
      <c r="P40" s="404"/>
      <c r="Q40" s="405">
        <v>14.46585</v>
      </c>
      <c r="R40" s="405"/>
      <c r="S40" s="406">
        <v>459.7657158199016</v>
      </c>
      <c r="T40" s="406"/>
      <c r="U40" s="407">
        <v>1059.7851469564193</v>
      </c>
      <c r="V40" s="407"/>
      <c r="W40" s="407"/>
      <c r="X40" s="407"/>
      <c r="Y40" s="407"/>
    </row>
    <row r="41" spans="2:25" ht="16.5" customHeight="1">
      <c r="B41" s="424" t="s">
        <v>177</v>
      </c>
      <c r="C41" s="404">
        <v>61.385059999999996</v>
      </c>
      <c r="D41" s="404"/>
      <c r="E41" s="405">
        <v>62.586949999999995</v>
      </c>
      <c r="F41" s="405"/>
      <c r="G41" s="404">
        <v>61.38505999999999</v>
      </c>
      <c r="H41" s="404"/>
      <c r="I41" s="405">
        <v>62.58695000000002</v>
      </c>
      <c r="J41" s="405"/>
      <c r="K41" s="404">
        <v>50.952160000000006</v>
      </c>
      <c r="L41" s="404"/>
      <c r="M41" s="405">
        <v>49.54968</v>
      </c>
      <c r="N41" s="405"/>
      <c r="O41" s="404">
        <v>4.6526499999999995</v>
      </c>
      <c r="P41" s="404"/>
      <c r="Q41" s="405">
        <v>7.74417</v>
      </c>
      <c r="R41" s="405"/>
      <c r="S41" s="406">
        <v>145.94828375194336</v>
      </c>
      <c r="T41" s="406"/>
      <c r="U41" s="407">
        <v>246.87630741211592</v>
      </c>
      <c r="V41" s="407"/>
      <c r="W41" s="407"/>
      <c r="X41" s="407"/>
      <c r="Y41" s="407"/>
    </row>
    <row r="42" spans="2:25" ht="16.5" customHeight="1">
      <c r="B42" s="424" t="s">
        <v>178</v>
      </c>
      <c r="C42" s="404">
        <v>27.69373</v>
      </c>
      <c r="D42" s="404"/>
      <c r="E42" s="405">
        <v>43.24673000000001</v>
      </c>
      <c r="F42" s="405"/>
      <c r="G42" s="404">
        <v>27.71957165848141</v>
      </c>
      <c r="H42" s="404"/>
      <c r="I42" s="405">
        <v>43.24672999999998</v>
      </c>
      <c r="J42" s="405"/>
      <c r="K42" s="404">
        <v>12.52817</v>
      </c>
      <c r="L42" s="404"/>
      <c r="M42" s="405">
        <v>11.93559</v>
      </c>
      <c r="N42" s="405"/>
      <c r="O42" s="404">
        <v>4.56001</v>
      </c>
      <c r="P42" s="404"/>
      <c r="Q42" s="405">
        <v>3.24629</v>
      </c>
      <c r="R42" s="405"/>
      <c r="S42" s="406">
        <v>456.93001296749003</v>
      </c>
      <c r="T42" s="406"/>
      <c r="U42" s="407">
        <v>348.1913899081999</v>
      </c>
      <c r="V42" s="407"/>
      <c r="W42" s="407"/>
      <c r="X42" s="407"/>
      <c r="Y42" s="407"/>
    </row>
    <row r="43" spans="2:25" ht="16.5" customHeight="1">
      <c r="B43" s="423" t="s">
        <v>179</v>
      </c>
      <c r="C43" s="404">
        <v>27.783830000000002</v>
      </c>
      <c r="D43" s="404"/>
      <c r="E43" s="405">
        <v>56.09105</v>
      </c>
      <c r="F43" s="405"/>
      <c r="G43" s="404">
        <v>27.718309589095462</v>
      </c>
      <c r="H43" s="404"/>
      <c r="I43" s="405">
        <v>56.091049999999996</v>
      </c>
      <c r="J43" s="405"/>
      <c r="K43" s="404">
        <v>16.43105</v>
      </c>
      <c r="L43" s="404"/>
      <c r="M43" s="405">
        <v>18.39128</v>
      </c>
      <c r="N43" s="405"/>
      <c r="O43" s="404">
        <v>3.28479</v>
      </c>
      <c r="P43" s="404"/>
      <c r="Q43" s="405">
        <v>3.54748</v>
      </c>
      <c r="R43" s="405"/>
      <c r="S43" s="406">
        <v>224.20221206344567</v>
      </c>
      <c r="T43" s="406"/>
      <c r="U43" s="407">
        <v>243.4743654964783</v>
      </c>
      <c r="V43" s="407"/>
      <c r="W43" s="407"/>
      <c r="X43" s="407"/>
      <c r="Y43" s="407"/>
    </row>
    <row r="44" spans="2:25" ht="16.5" customHeight="1">
      <c r="B44" s="424" t="s">
        <v>180</v>
      </c>
      <c r="C44" s="404">
        <v>15.74048</v>
      </c>
      <c r="D44" s="404"/>
      <c r="E44" s="405">
        <v>13.40834</v>
      </c>
      <c r="F44" s="405"/>
      <c r="G44" s="404">
        <v>19.168274842650124</v>
      </c>
      <c r="H44" s="404"/>
      <c r="I44" s="405">
        <v>13.408339999999999</v>
      </c>
      <c r="J44" s="405"/>
      <c r="K44" s="404">
        <v>15.545110000000001</v>
      </c>
      <c r="L44" s="404"/>
      <c r="M44" s="405">
        <v>13.18008</v>
      </c>
      <c r="N44" s="405"/>
      <c r="O44" s="404">
        <v>0.73163</v>
      </c>
      <c r="P44" s="404"/>
      <c r="Q44" s="405">
        <v>0.29611000000000004</v>
      </c>
      <c r="R44" s="405"/>
      <c r="S44" s="420">
        <v>131.7852384970038</v>
      </c>
      <c r="T44" s="420"/>
      <c r="U44" s="421" t="s">
        <v>171</v>
      </c>
      <c r="V44" s="407"/>
      <c r="W44" s="407"/>
      <c r="X44" s="407"/>
      <c r="Y44" s="407"/>
    </row>
    <row r="45" spans="2:25" ht="16.5" customHeight="1">
      <c r="B45" s="424" t="s">
        <v>181</v>
      </c>
      <c r="C45" s="404">
        <v>16.07685</v>
      </c>
      <c r="D45" s="404"/>
      <c r="E45" s="405">
        <v>18.47561</v>
      </c>
      <c r="F45" s="405"/>
      <c r="G45" s="404">
        <v>16.024451408565035</v>
      </c>
      <c r="H45" s="404"/>
      <c r="I45" s="405">
        <v>18.47561</v>
      </c>
      <c r="J45" s="405"/>
      <c r="K45" s="404">
        <v>15.944510000000001</v>
      </c>
      <c r="L45" s="404"/>
      <c r="M45" s="405">
        <v>18.2512</v>
      </c>
      <c r="N45" s="405"/>
      <c r="O45" s="404">
        <v>4.64287</v>
      </c>
      <c r="P45" s="404"/>
      <c r="Q45" s="405">
        <v>4.58114</v>
      </c>
      <c r="R45" s="405"/>
      <c r="S45" s="406">
        <v>518.6570177338776</v>
      </c>
      <c r="T45" s="406"/>
      <c r="U45" s="407">
        <v>569.3445008109899</v>
      </c>
      <c r="V45" s="407"/>
      <c r="W45" s="407"/>
      <c r="X45" s="407"/>
      <c r="Y45" s="407"/>
    </row>
    <row r="46" spans="2:25" ht="16.5" customHeight="1">
      <c r="B46" s="424" t="s">
        <v>182</v>
      </c>
      <c r="C46" s="404">
        <v>10.86373</v>
      </c>
      <c r="D46" s="404"/>
      <c r="E46" s="405">
        <v>9.5166</v>
      </c>
      <c r="F46" s="405"/>
      <c r="G46" s="404">
        <v>10.86310102536889</v>
      </c>
      <c r="H46" s="404"/>
      <c r="I46" s="405">
        <v>9.516600000000004</v>
      </c>
      <c r="J46" s="405"/>
      <c r="K46" s="404">
        <v>9.5312</v>
      </c>
      <c r="L46" s="404"/>
      <c r="M46" s="405">
        <v>8.438649999999999</v>
      </c>
      <c r="N46" s="405"/>
      <c r="O46" s="404">
        <v>2.4908</v>
      </c>
      <c r="P46" s="404"/>
      <c r="Q46" s="405">
        <v>2.8231599999999997</v>
      </c>
      <c r="R46" s="405"/>
      <c r="S46" s="406">
        <v>544.2812501468159</v>
      </c>
      <c r="T46" s="406"/>
      <c r="U46" s="407">
        <v>732.0307873714343</v>
      </c>
      <c r="V46" s="407"/>
      <c r="W46" s="407"/>
      <c r="X46" s="407"/>
      <c r="Y46" s="407"/>
    </row>
    <row r="47" spans="2:25" ht="16.5" customHeight="1">
      <c r="B47" s="424" t="s">
        <v>183</v>
      </c>
      <c r="C47" s="404">
        <v>6.64755</v>
      </c>
      <c r="D47" s="404"/>
      <c r="E47" s="405">
        <v>6.8695699999999995</v>
      </c>
      <c r="F47" s="405"/>
      <c r="G47" s="404">
        <v>6.675127229677707</v>
      </c>
      <c r="H47" s="404"/>
      <c r="I47" s="405">
        <v>6.869569999999999</v>
      </c>
      <c r="J47" s="405"/>
      <c r="K47" s="404">
        <v>3.65866</v>
      </c>
      <c r="L47" s="404"/>
      <c r="M47" s="405">
        <v>3.4442399999999997</v>
      </c>
      <c r="N47" s="405"/>
      <c r="O47" s="404">
        <v>1.62613</v>
      </c>
      <c r="P47" s="404"/>
      <c r="Q47" s="405">
        <v>1.24156</v>
      </c>
      <c r="R47" s="405"/>
      <c r="S47" s="406">
        <v>782.0894668160984</v>
      </c>
      <c r="T47" s="406"/>
      <c r="U47" s="407">
        <v>684.9626719590785</v>
      </c>
      <c r="V47" s="407"/>
      <c r="W47" s="407"/>
      <c r="X47" s="407"/>
      <c r="Y47" s="407"/>
    </row>
    <row r="48" spans="2:25" ht="16.5" customHeight="1">
      <c r="B48" s="424" t="s">
        <v>184</v>
      </c>
      <c r="C48" s="404">
        <v>219.38776000000001</v>
      </c>
      <c r="D48" s="404"/>
      <c r="E48" s="405">
        <v>247.64875</v>
      </c>
      <c r="F48" s="405"/>
      <c r="G48" s="404">
        <v>221.74705083414955</v>
      </c>
      <c r="H48" s="404"/>
      <c r="I48" s="405">
        <v>247.64875000000004</v>
      </c>
      <c r="J48" s="405"/>
      <c r="K48" s="404">
        <v>146.26915</v>
      </c>
      <c r="L48" s="404"/>
      <c r="M48" s="405">
        <v>140.55134</v>
      </c>
      <c r="N48" s="405"/>
      <c r="O48" s="404">
        <v>28.31743</v>
      </c>
      <c r="P48" s="404"/>
      <c r="Q48" s="405">
        <v>37.245760000000004</v>
      </c>
      <c r="R48" s="405"/>
      <c r="S48" s="420">
        <v>304.25581621504347</v>
      </c>
      <c r="T48" s="420"/>
      <c r="U48" s="422">
        <v>422.04688505839476</v>
      </c>
      <c r="V48" s="422"/>
      <c r="W48" s="407"/>
      <c r="X48" s="407"/>
      <c r="Y48" s="407"/>
    </row>
    <row r="49" spans="2:25" ht="16.5" customHeight="1">
      <c r="B49" s="424" t="s">
        <v>185</v>
      </c>
      <c r="C49" s="404">
        <v>50.71496</v>
      </c>
      <c r="D49" s="404"/>
      <c r="E49" s="405">
        <v>38.79455</v>
      </c>
      <c r="F49" s="405"/>
      <c r="G49" s="404">
        <v>43.33477310662836</v>
      </c>
      <c r="H49" s="404"/>
      <c r="I49" s="405">
        <v>38.794549999999994</v>
      </c>
      <c r="J49" s="405"/>
      <c r="K49" s="404">
        <v>38.360730000000004</v>
      </c>
      <c r="L49" s="404"/>
      <c r="M49" s="405">
        <v>27.43912</v>
      </c>
      <c r="N49" s="405"/>
      <c r="O49" s="404">
        <v>7.26188</v>
      </c>
      <c r="P49" s="404"/>
      <c r="Q49" s="405">
        <v>5.5682</v>
      </c>
      <c r="R49" s="405"/>
      <c r="S49" s="406">
        <v>335.1573140061934</v>
      </c>
      <c r="T49" s="406"/>
      <c r="U49" s="407">
        <v>357.3906168580051</v>
      </c>
      <c r="V49" s="407"/>
      <c r="W49" s="407"/>
      <c r="X49" s="407"/>
      <c r="Y49" s="407"/>
    </row>
    <row r="50" spans="2:25" ht="16.5" customHeight="1">
      <c r="B50" s="424" t="s">
        <v>186</v>
      </c>
      <c r="C50" s="404">
        <v>0.00217</v>
      </c>
      <c r="D50" s="404"/>
      <c r="E50" s="405">
        <v>0.31736000000000003</v>
      </c>
      <c r="F50" s="405"/>
      <c r="G50" s="404">
        <v>0.0021700000000003</v>
      </c>
      <c r="H50" s="404"/>
      <c r="I50" s="405">
        <v>0.3173599999999999</v>
      </c>
      <c r="J50" s="405"/>
      <c r="K50" s="404">
        <v>0.14714</v>
      </c>
      <c r="L50" s="404"/>
      <c r="M50" s="405">
        <v>0.28091000000000005</v>
      </c>
      <c r="N50" s="405"/>
      <c r="O50" s="404">
        <v>-0.92674</v>
      </c>
      <c r="P50" s="404"/>
      <c r="Q50" s="405">
        <v>0.27196</v>
      </c>
      <c r="R50" s="405"/>
      <c r="S50" s="420" t="s">
        <v>171</v>
      </c>
      <c r="T50" s="420"/>
      <c r="U50" s="421" t="s">
        <v>171</v>
      </c>
      <c r="V50" s="421"/>
      <c r="W50" s="407"/>
      <c r="X50" s="407"/>
      <c r="Y50" s="407"/>
    </row>
    <row r="51" spans="2:25" ht="16.5" customHeight="1">
      <c r="B51" s="408" t="s">
        <v>187</v>
      </c>
      <c r="C51" s="409">
        <v>2200.70345</v>
      </c>
      <c r="D51" s="409"/>
      <c r="E51" s="410">
        <v>1615.39234</v>
      </c>
      <c r="F51" s="410"/>
      <c r="G51" s="409">
        <v>1899.2078463066348</v>
      </c>
      <c r="H51" s="409"/>
      <c r="I51" s="410">
        <v>1615.3923400000003</v>
      </c>
      <c r="J51" s="410"/>
      <c r="K51" s="409">
        <v>698.46352</v>
      </c>
      <c r="L51" s="409"/>
      <c r="M51" s="410">
        <v>614.25837</v>
      </c>
      <c r="N51" s="410"/>
      <c r="O51" s="409">
        <v>-4.24843</v>
      </c>
      <c r="P51" s="409"/>
      <c r="Q51" s="410">
        <v>90.40405</v>
      </c>
      <c r="R51" s="410"/>
      <c r="S51" s="411">
        <v>-4.979662539520391</v>
      </c>
      <c r="T51" s="411"/>
      <c r="U51" s="412">
        <v>132.75780946695747</v>
      </c>
      <c r="V51" s="413"/>
      <c r="W51" s="407"/>
      <c r="X51" s="407"/>
      <c r="Y51" s="407"/>
    </row>
    <row r="52" spans="2:25" ht="5.25" customHeight="1">
      <c r="B52" s="425"/>
      <c r="C52" s="426"/>
      <c r="D52" s="426"/>
      <c r="E52" s="427"/>
      <c r="F52" s="427"/>
      <c r="G52" s="426"/>
      <c r="H52" s="426"/>
      <c r="I52" s="427"/>
      <c r="J52" s="427"/>
      <c r="K52" s="426"/>
      <c r="L52" s="426"/>
      <c r="M52" s="427"/>
      <c r="N52" s="427"/>
      <c r="O52" s="426"/>
      <c r="P52" s="426"/>
      <c r="Q52" s="427"/>
      <c r="R52" s="427"/>
      <c r="S52" s="428"/>
      <c r="T52" s="428"/>
      <c r="U52" s="419"/>
      <c r="V52" s="419"/>
      <c r="W52" s="407"/>
      <c r="X52" s="407"/>
      <c r="Y52" s="407"/>
    </row>
    <row r="53" spans="2:25" ht="16.5" customHeight="1" thickBot="1">
      <c r="B53" s="425" t="s">
        <v>188</v>
      </c>
      <c r="C53" s="426">
        <v>-111.14376</v>
      </c>
      <c r="D53" s="426"/>
      <c r="E53" s="427">
        <v>-178.94455</v>
      </c>
      <c r="F53" s="427"/>
      <c r="G53" s="426">
        <v>-111.14375999999999</v>
      </c>
      <c r="H53" s="426"/>
      <c r="I53" s="427">
        <v>-178.94455000000005</v>
      </c>
      <c r="J53" s="427"/>
      <c r="K53" s="426">
        <v>0</v>
      </c>
      <c r="L53" s="426"/>
      <c r="M53" s="427">
        <v>0</v>
      </c>
      <c r="N53" s="427"/>
      <c r="O53" s="426">
        <v>5.74117</v>
      </c>
      <c r="P53" s="426"/>
      <c r="Q53" s="427">
        <v>-0.42937000000000003</v>
      </c>
      <c r="R53" s="427"/>
      <c r="S53" s="429" t="s">
        <v>189</v>
      </c>
      <c r="T53" s="429"/>
      <c r="U53" s="430" t="s">
        <v>189</v>
      </c>
      <c r="V53" s="430"/>
      <c r="W53" s="407"/>
      <c r="X53" s="407"/>
      <c r="Y53" s="407"/>
    </row>
    <row r="54" spans="2:25" ht="17.25" customHeight="1" thickBot="1">
      <c r="B54" s="431" t="s">
        <v>190</v>
      </c>
      <c r="C54" s="432">
        <v>16718.81529</v>
      </c>
      <c r="D54" s="432"/>
      <c r="E54" s="433">
        <v>16960.96271</v>
      </c>
      <c r="F54" s="433"/>
      <c r="G54" s="432">
        <v>15811.41749663112</v>
      </c>
      <c r="H54" s="432"/>
      <c r="I54" s="433">
        <v>16823.962709999996</v>
      </c>
      <c r="J54" s="433"/>
      <c r="K54" s="432">
        <v>5710.3515099999995</v>
      </c>
      <c r="L54" s="432"/>
      <c r="M54" s="433">
        <v>5998.8252</v>
      </c>
      <c r="N54" s="433"/>
      <c r="O54" s="432">
        <v>853.28367</v>
      </c>
      <c r="P54" s="432"/>
      <c r="Q54" s="433">
        <v>984.83362</v>
      </c>
      <c r="R54" s="433"/>
      <c r="S54" s="434">
        <v>58.372191674997204</v>
      </c>
      <c r="T54" s="434"/>
      <c r="U54" s="435">
        <v>78.65249455033397</v>
      </c>
      <c r="V54" s="413"/>
      <c r="W54" s="407"/>
      <c r="X54" s="407"/>
      <c r="Y54" s="407"/>
    </row>
    <row r="55" spans="2:25" ht="1.5" customHeight="1">
      <c r="B55" s="436"/>
      <c r="W55" s="407"/>
      <c r="X55" s="407"/>
      <c r="Y55" s="407"/>
    </row>
    <row r="56" spans="2:25" ht="30" customHeight="1">
      <c r="B56" s="508" t="s">
        <v>191</v>
      </c>
      <c r="C56" s="508"/>
      <c r="D56" s="508"/>
      <c r="E56" s="508"/>
      <c r="F56" s="508"/>
      <c r="G56" s="508"/>
      <c r="H56" s="508"/>
      <c r="I56" s="508"/>
      <c r="J56" s="508"/>
      <c r="K56" s="508"/>
      <c r="L56" s="508"/>
      <c r="M56" s="508"/>
      <c r="N56" s="508"/>
      <c r="O56" s="508"/>
      <c r="P56" s="508"/>
      <c r="Q56" s="508"/>
      <c r="R56" s="508"/>
      <c r="S56" s="508"/>
      <c r="T56" s="508"/>
      <c r="U56" s="508"/>
      <c r="V56" s="437"/>
      <c r="W56" s="407"/>
      <c r="X56" s="407"/>
      <c r="Y56" s="407"/>
    </row>
    <row r="57" spans="2:25" ht="30" customHeight="1">
      <c r="B57" s="508" t="s">
        <v>192</v>
      </c>
      <c r="C57" s="508"/>
      <c r="D57" s="508"/>
      <c r="E57" s="508"/>
      <c r="F57" s="508"/>
      <c r="G57" s="508"/>
      <c r="H57" s="508"/>
      <c r="I57" s="508"/>
      <c r="J57" s="508"/>
      <c r="K57" s="508"/>
      <c r="L57" s="508"/>
      <c r="M57" s="508"/>
      <c r="N57" s="508"/>
      <c r="O57" s="508"/>
      <c r="P57" s="508"/>
      <c r="Q57" s="508"/>
      <c r="R57" s="508"/>
      <c r="S57" s="508"/>
      <c r="T57" s="508"/>
      <c r="U57" s="508"/>
      <c r="V57" s="437"/>
      <c r="W57" s="407"/>
      <c r="X57" s="407"/>
      <c r="Y57" s="407"/>
    </row>
    <row r="58" spans="2:25" ht="16.5" customHeight="1">
      <c r="B58" s="438" t="s">
        <v>193</v>
      </c>
      <c r="C58" s="439"/>
      <c r="D58" s="439"/>
      <c r="E58" s="439"/>
      <c r="F58" s="439"/>
      <c r="G58" s="439"/>
      <c r="H58" s="439"/>
      <c r="I58" s="439"/>
      <c r="J58" s="439"/>
      <c r="K58" s="439"/>
      <c r="L58" s="439"/>
      <c r="M58" s="439"/>
      <c r="N58" s="439"/>
      <c r="O58" s="439"/>
      <c r="P58" s="439"/>
      <c r="Q58" s="439"/>
      <c r="R58" s="439"/>
      <c r="W58" s="407"/>
      <c r="X58" s="407"/>
      <c r="Y58" s="407"/>
    </row>
    <row r="59" spans="2:25" ht="16.5" customHeight="1">
      <c r="B59" s="438" t="s">
        <v>194</v>
      </c>
      <c r="C59" s="439"/>
      <c r="D59" s="439"/>
      <c r="E59" s="439"/>
      <c r="F59" s="439"/>
      <c r="G59" s="439"/>
      <c r="H59" s="439"/>
      <c r="I59" s="439"/>
      <c r="J59" s="439"/>
      <c r="K59" s="439"/>
      <c r="L59" s="439"/>
      <c r="M59" s="439"/>
      <c r="N59" s="439"/>
      <c r="O59" s="439"/>
      <c r="P59" s="439"/>
      <c r="Q59" s="439"/>
      <c r="R59" s="439"/>
      <c r="W59" s="407"/>
      <c r="X59" s="407"/>
      <c r="Y59" s="407"/>
    </row>
    <row r="60" spans="2:25" ht="16.5" customHeight="1">
      <c r="B60" s="438" t="s">
        <v>251</v>
      </c>
      <c r="C60" s="439"/>
      <c r="D60" s="439"/>
      <c r="E60" s="439"/>
      <c r="F60" s="439"/>
      <c r="G60" s="439"/>
      <c r="H60" s="439"/>
      <c r="I60" s="439"/>
      <c r="J60" s="439"/>
      <c r="K60" s="439"/>
      <c r="L60" s="439"/>
      <c r="M60" s="439"/>
      <c r="N60" s="439"/>
      <c r="O60" s="439"/>
      <c r="P60" s="439"/>
      <c r="Q60" s="439"/>
      <c r="R60" s="439"/>
      <c r="W60" s="407"/>
      <c r="X60" s="407"/>
      <c r="Y60" s="407"/>
    </row>
    <row r="61" spans="2:25" ht="16.5" customHeight="1">
      <c r="B61" s="438" t="s">
        <v>195</v>
      </c>
      <c r="C61" s="439"/>
      <c r="D61" s="439"/>
      <c r="E61" s="439"/>
      <c r="F61" s="439"/>
      <c r="G61" s="439"/>
      <c r="H61" s="439"/>
      <c r="I61" s="439"/>
      <c r="J61" s="439"/>
      <c r="K61" s="439"/>
      <c r="L61" s="439"/>
      <c r="M61" s="439"/>
      <c r="N61" s="439"/>
      <c r="O61" s="439"/>
      <c r="P61" s="439"/>
      <c r="Q61" s="439"/>
      <c r="R61" s="439"/>
      <c r="W61" s="407"/>
      <c r="X61" s="407"/>
      <c r="Y61" s="407"/>
    </row>
    <row r="62" spans="2:25" ht="16.5" customHeight="1">
      <c r="B62" s="438" t="s">
        <v>196</v>
      </c>
      <c r="C62" s="439"/>
      <c r="D62" s="439"/>
      <c r="E62" s="439"/>
      <c r="F62" s="439"/>
      <c r="G62" s="439"/>
      <c r="H62" s="439"/>
      <c r="I62" s="439"/>
      <c r="J62" s="439"/>
      <c r="K62" s="439"/>
      <c r="L62" s="439"/>
      <c r="M62" s="439"/>
      <c r="N62" s="439"/>
      <c r="O62" s="439"/>
      <c r="P62" s="439"/>
      <c r="Q62" s="439"/>
      <c r="R62" s="439"/>
      <c r="W62" s="407"/>
      <c r="X62" s="407"/>
      <c r="Y62" s="407"/>
    </row>
    <row r="63" spans="2:25" ht="5.25" customHeight="1">
      <c r="B63" s="438"/>
      <c r="C63" s="439"/>
      <c r="D63" s="439"/>
      <c r="E63" s="439"/>
      <c r="F63" s="439"/>
      <c r="G63" s="439"/>
      <c r="H63" s="439"/>
      <c r="I63" s="439"/>
      <c r="J63" s="439"/>
      <c r="K63" s="439"/>
      <c r="L63" s="439"/>
      <c r="M63" s="439"/>
      <c r="N63" s="439"/>
      <c r="O63" s="439"/>
      <c r="P63" s="439"/>
      <c r="Q63" s="439"/>
      <c r="R63" s="439"/>
      <c r="W63" s="407"/>
      <c r="X63" s="407"/>
      <c r="Y63" s="407"/>
    </row>
    <row r="64" spans="2:25" ht="16.5" customHeight="1">
      <c r="B64" s="438"/>
      <c r="C64" s="439"/>
      <c r="D64" s="439"/>
      <c r="E64" s="439"/>
      <c r="F64" s="439"/>
      <c r="G64" s="439"/>
      <c r="H64" s="439"/>
      <c r="I64" s="439"/>
      <c r="J64" s="439"/>
      <c r="K64" s="439"/>
      <c r="L64" s="439"/>
      <c r="M64" s="439"/>
      <c r="N64" s="439"/>
      <c r="O64" s="439"/>
      <c r="P64" s="439"/>
      <c r="Q64" s="439"/>
      <c r="R64" s="439"/>
      <c r="W64" s="407"/>
      <c r="X64" s="407"/>
      <c r="Y64" s="407"/>
    </row>
    <row r="65" spans="23:25" ht="15">
      <c r="W65" s="407"/>
      <c r="X65" s="407"/>
      <c r="Y65" s="407"/>
    </row>
    <row r="66" ht="12.75">
      <c r="A66" s="386"/>
    </row>
    <row r="67" ht="12.75">
      <c r="A67" s="386"/>
    </row>
    <row r="68" ht="12.75">
      <c r="A68" s="386"/>
    </row>
    <row r="69" ht="12.75">
      <c r="A69" s="386"/>
    </row>
  </sheetData>
  <sheetProtection/>
  <mergeCells count="16">
    <mergeCell ref="S6:U6"/>
    <mergeCell ref="W6:Y6"/>
    <mergeCell ref="B56:U56"/>
    <mergeCell ref="B57:U57"/>
    <mergeCell ref="C5:E5"/>
    <mergeCell ref="G5:I5"/>
    <mergeCell ref="C6:E6"/>
    <mergeCell ref="G6:I6"/>
    <mergeCell ref="K6:M6"/>
    <mergeCell ref="O6:Q6"/>
    <mergeCell ref="C4:E4"/>
    <mergeCell ref="G4:I4"/>
    <mergeCell ref="K4:M4"/>
    <mergeCell ref="O4:Q4"/>
    <mergeCell ref="S4:U4"/>
    <mergeCell ref="W4:Y4"/>
  </mergeCells>
  <printOptions/>
  <pageMargins left="0.7874015748031497" right="0.3937007874015748" top="0.2362204724409449" bottom="0.07874015748031496" header="0.1968503937007874" footer="0.5118110236220472"/>
  <pageSetup fitToHeight="1" fitToWidth="1" horizontalDpi="600" verticalDpi="600" orientation="landscape" paperSize="9" scale="60" r:id="rId2"/>
  <headerFooter alignWithMargins="0">
    <oddHeader>&amp;R&amp;G</oddHead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2:AA69"/>
  <sheetViews>
    <sheetView showGridLines="0" zoomScaleSheetLayoutView="70" zoomScalePageLayoutView="0" workbookViewId="0" topLeftCell="A1">
      <selection activeCell="A1" sqref="A1"/>
    </sheetView>
  </sheetViews>
  <sheetFormatPr defaultColWidth="11.421875" defaultRowHeight="12.75"/>
  <cols>
    <col min="1" max="1" width="1.8515625" style="385" customWidth="1"/>
    <col min="2" max="2" width="48.28125" style="386" customWidth="1"/>
    <col min="3" max="3" width="14.28125" style="386" customWidth="1"/>
    <col min="4" max="4" width="2.140625" style="386" customWidth="1"/>
    <col min="5" max="5" width="14.28125" style="386" customWidth="1"/>
    <col min="6" max="6" width="2.140625" style="386" customWidth="1"/>
    <col min="7" max="7" width="14.28125" style="386" customWidth="1"/>
    <col min="8" max="8" width="2.140625" style="386" customWidth="1"/>
    <col min="9" max="9" width="14.28125" style="386" customWidth="1"/>
    <col min="10" max="10" width="2.140625" style="386" customWidth="1"/>
    <col min="11" max="11" width="14.28125" style="386" customWidth="1"/>
    <col min="12" max="12" width="2.140625" style="386" customWidth="1"/>
    <col min="13" max="13" width="14.28125" style="386" customWidth="1"/>
    <col min="14" max="14" width="2.140625" style="386" customWidth="1"/>
    <col min="15" max="15" width="14.28125" style="386" customWidth="1"/>
    <col min="16" max="16" width="2.140625" style="386" customWidth="1"/>
    <col min="17" max="17" width="14.28125" style="386" customWidth="1"/>
    <col min="18" max="18" width="2.140625" style="386" customWidth="1"/>
    <col min="19" max="19" width="14.28125" style="386" customWidth="1"/>
    <col min="20" max="20" width="2.140625" style="386" customWidth="1"/>
    <col min="21" max="22" width="14.28125" style="386" customWidth="1"/>
    <col min="23" max="23" width="14.28125" style="387" customWidth="1"/>
    <col min="24" max="24" width="2.140625" style="387" customWidth="1"/>
    <col min="25" max="25" width="14.28125" style="387" customWidth="1"/>
    <col min="26" max="26" width="3.00390625" style="387" customWidth="1"/>
    <col min="27" max="27" width="14.28125" style="387" customWidth="1"/>
    <col min="28" max="28" width="3.00390625" style="386" customWidth="1"/>
    <col min="29" max="29" width="14.28125" style="386" customWidth="1"/>
    <col min="30" max="30" width="3.00390625" style="386" customWidth="1"/>
    <col min="31" max="31" width="11.421875" style="386" customWidth="1"/>
    <col min="32" max="32" width="2.7109375" style="386" customWidth="1"/>
    <col min="33" max="33" width="11.421875" style="386" customWidth="1"/>
    <col min="34" max="34" width="2.7109375" style="386" customWidth="1"/>
    <col min="35" max="35" width="11.421875" style="386" customWidth="1"/>
    <col min="36" max="36" width="2.7109375" style="386" customWidth="1"/>
    <col min="37" max="37" width="11.421875" style="386" customWidth="1"/>
    <col min="38" max="38" width="2.7109375" style="386" customWidth="1"/>
    <col min="39" max="39" width="11.421875" style="386" customWidth="1"/>
    <col min="40" max="40" width="2.7109375" style="386" customWidth="1"/>
    <col min="41" max="41" width="11.421875" style="386" customWidth="1"/>
    <col min="42" max="42" width="2.7109375" style="386" customWidth="1"/>
    <col min="43" max="16384" width="11.421875" style="386" customWidth="1"/>
  </cols>
  <sheetData>
    <row r="1" ht="6" customHeight="1"/>
    <row r="2" spans="1:27" s="390" customFormat="1" ht="17.25" customHeight="1">
      <c r="A2" s="388"/>
      <c r="B2" s="389" t="s">
        <v>141</v>
      </c>
      <c r="W2" s="391"/>
      <c r="X2" s="391"/>
      <c r="Y2" s="391"/>
      <c r="Z2" s="391"/>
      <c r="AA2" s="391"/>
    </row>
    <row r="3" ht="15.75" customHeight="1" thickBot="1">
      <c r="B3" s="392" t="s">
        <v>197</v>
      </c>
    </row>
    <row r="4" spans="2:25" ht="24" customHeight="1" thickBot="1">
      <c r="B4" s="390"/>
      <c r="C4" s="505" t="s">
        <v>143</v>
      </c>
      <c r="D4" s="505"/>
      <c r="E4" s="505"/>
      <c r="F4" s="393"/>
      <c r="G4" s="505" t="s">
        <v>143</v>
      </c>
      <c r="H4" s="505"/>
      <c r="I4" s="505"/>
      <c r="J4" s="393"/>
      <c r="K4" s="505" t="s">
        <v>3</v>
      </c>
      <c r="L4" s="505"/>
      <c r="M4" s="505"/>
      <c r="N4" s="393"/>
      <c r="O4" s="505" t="s">
        <v>60</v>
      </c>
      <c r="P4" s="505"/>
      <c r="Q4" s="505"/>
      <c r="R4" s="393"/>
      <c r="S4" s="505" t="s">
        <v>144</v>
      </c>
      <c r="T4" s="505"/>
      <c r="U4" s="505"/>
      <c r="V4" s="394"/>
      <c r="W4" s="506"/>
      <c r="X4" s="506"/>
      <c r="Y4" s="506"/>
    </row>
    <row r="5" spans="2:18" ht="17.25" customHeight="1" thickBot="1">
      <c r="B5" s="395"/>
      <c r="C5" s="505" t="s">
        <v>145</v>
      </c>
      <c r="D5" s="505"/>
      <c r="E5" s="505"/>
      <c r="F5" s="393"/>
      <c r="G5" s="505" t="s">
        <v>146</v>
      </c>
      <c r="H5" s="505"/>
      <c r="I5" s="505"/>
      <c r="J5" s="396"/>
      <c r="K5" s="396"/>
      <c r="L5" s="396"/>
      <c r="M5" s="396"/>
      <c r="N5" s="396"/>
      <c r="O5" s="396"/>
      <c r="P5" s="396"/>
      <c r="Q5" s="396"/>
      <c r="R5" s="394"/>
    </row>
    <row r="6" spans="2:25" ht="17.25" customHeight="1" thickBot="1">
      <c r="B6" s="395"/>
      <c r="C6" s="509" t="s">
        <v>147</v>
      </c>
      <c r="D6" s="509"/>
      <c r="E6" s="509"/>
      <c r="F6" s="397"/>
      <c r="G6" s="509" t="s">
        <v>147</v>
      </c>
      <c r="H6" s="509"/>
      <c r="I6" s="509"/>
      <c r="J6" s="397"/>
      <c r="K6" s="509" t="s">
        <v>147</v>
      </c>
      <c r="L6" s="509"/>
      <c r="M6" s="509"/>
      <c r="N6" s="397"/>
      <c r="O6" s="509" t="s">
        <v>147</v>
      </c>
      <c r="P6" s="509"/>
      <c r="Q6" s="509"/>
      <c r="R6" s="398"/>
      <c r="S6" s="507" t="s">
        <v>148</v>
      </c>
      <c r="T6" s="507"/>
      <c r="U6" s="507"/>
      <c r="V6" s="398"/>
      <c r="W6" s="507"/>
      <c r="X6" s="507"/>
      <c r="Y6" s="507"/>
    </row>
    <row r="7" spans="2:25" ht="18" customHeight="1" thickBot="1">
      <c r="B7" s="399"/>
      <c r="C7" s="400">
        <v>2015</v>
      </c>
      <c r="D7" s="400"/>
      <c r="E7" s="401">
        <v>2014</v>
      </c>
      <c r="F7" s="401"/>
      <c r="G7" s="400">
        <v>2015</v>
      </c>
      <c r="H7" s="400"/>
      <c r="I7" s="401">
        <v>2014</v>
      </c>
      <c r="J7" s="401"/>
      <c r="K7" s="400">
        <v>2015</v>
      </c>
      <c r="L7" s="400"/>
      <c r="M7" s="401">
        <v>2014</v>
      </c>
      <c r="N7" s="401"/>
      <c r="O7" s="400">
        <v>2015</v>
      </c>
      <c r="P7" s="400"/>
      <c r="Q7" s="401">
        <v>2014</v>
      </c>
      <c r="R7" s="401"/>
      <c r="S7" s="400">
        <v>2015</v>
      </c>
      <c r="T7" s="400"/>
      <c r="U7" s="401">
        <v>2014</v>
      </c>
      <c r="V7" s="402"/>
      <c r="W7" s="402"/>
      <c r="X7" s="402"/>
      <c r="Y7" s="402"/>
    </row>
    <row r="8" spans="2:25" ht="16.5" customHeight="1">
      <c r="B8" s="403" t="s">
        <v>149</v>
      </c>
      <c r="C8" s="404">
        <v>8850.87366</v>
      </c>
      <c r="D8" s="404"/>
      <c r="E8" s="405">
        <v>9427.34491</v>
      </c>
      <c r="F8" s="405"/>
      <c r="G8" s="404">
        <v>8850.873660000001</v>
      </c>
      <c r="H8" s="404"/>
      <c r="I8" s="405">
        <v>9427.344909999998</v>
      </c>
      <c r="J8" s="405"/>
      <c r="K8" s="404">
        <v>5500.87647</v>
      </c>
      <c r="L8" s="404"/>
      <c r="M8" s="405">
        <v>5588.18908</v>
      </c>
      <c r="N8" s="405"/>
      <c r="O8" s="404">
        <v>518.61547</v>
      </c>
      <c r="P8" s="404"/>
      <c r="Q8" s="405">
        <v>596.2177800000001</v>
      </c>
      <c r="R8" s="405"/>
      <c r="S8" s="406">
        <v>49.641204992210525</v>
      </c>
      <c r="T8" s="406"/>
      <c r="U8" s="407">
        <v>63.129544843688805</v>
      </c>
      <c r="V8" s="407"/>
      <c r="W8" s="407"/>
      <c r="X8" s="407"/>
      <c r="Y8" s="407"/>
    </row>
    <row r="9" spans="2:25" ht="16.5" customHeight="1">
      <c r="B9" s="403" t="s">
        <v>150</v>
      </c>
      <c r="C9" s="404">
        <v>1629.70049</v>
      </c>
      <c r="D9" s="404"/>
      <c r="E9" s="405">
        <v>1621.00054</v>
      </c>
      <c r="F9" s="405"/>
      <c r="G9" s="404">
        <v>1629.70049</v>
      </c>
      <c r="H9" s="404"/>
      <c r="I9" s="405">
        <v>1621.00054</v>
      </c>
      <c r="J9" s="405"/>
      <c r="K9" s="404">
        <v>1629.78105</v>
      </c>
      <c r="L9" s="404"/>
      <c r="M9" s="405">
        <v>1621.2058</v>
      </c>
      <c r="N9" s="405"/>
      <c r="O9" s="404">
        <v>107.76805</v>
      </c>
      <c r="P9" s="404"/>
      <c r="Q9" s="405">
        <v>75.87596</v>
      </c>
      <c r="R9" s="405"/>
      <c r="S9" s="406">
        <v>75.7999920791549</v>
      </c>
      <c r="T9" s="406"/>
      <c r="U9" s="407">
        <v>57.621363376113656</v>
      </c>
      <c r="V9" s="407"/>
      <c r="W9" s="407"/>
      <c r="X9" s="407"/>
      <c r="Y9" s="407"/>
    </row>
    <row r="10" spans="2:25" ht="16.5" customHeight="1">
      <c r="B10" s="403" t="s">
        <v>151</v>
      </c>
      <c r="C10" s="404">
        <v>1369.13599</v>
      </c>
      <c r="D10" s="404"/>
      <c r="E10" s="405">
        <v>1226.12478</v>
      </c>
      <c r="F10" s="405"/>
      <c r="G10" s="404">
        <v>1194.8431637141089</v>
      </c>
      <c r="H10" s="404"/>
      <c r="I10" s="405">
        <v>1226.12478</v>
      </c>
      <c r="J10" s="405"/>
      <c r="K10" s="404">
        <v>326.55276000000003</v>
      </c>
      <c r="L10" s="404"/>
      <c r="M10" s="405">
        <v>353.98982</v>
      </c>
      <c r="N10" s="405"/>
      <c r="O10" s="404">
        <v>41.12549</v>
      </c>
      <c r="P10" s="404"/>
      <c r="Q10" s="405">
        <v>42.02207</v>
      </c>
      <c r="R10" s="405"/>
      <c r="S10" s="406">
        <v>53.163253110477</v>
      </c>
      <c r="T10" s="406"/>
      <c r="U10" s="407">
        <v>62.5636261262263</v>
      </c>
      <c r="V10" s="407"/>
      <c r="W10" s="407"/>
      <c r="X10" s="407"/>
      <c r="Y10" s="407"/>
    </row>
    <row r="11" spans="2:25" ht="16.5" customHeight="1">
      <c r="B11" s="403" t="s">
        <v>152</v>
      </c>
      <c r="C11" s="404">
        <v>209.8324</v>
      </c>
      <c r="D11" s="404"/>
      <c r="E11" s="405">
        <v>205.59395999999998</v>
      </c>
      <c r="F11" s="405"/>
      <c r="G11" s="404">
        <v>209.8324</v>
      </c>
      <c r="H11" s="404"/>
      <c r="I11" s="405">
        <v>205.59395999999998</v>
      </c>
      <c r="J11" s="405"/>
      <c r="K11" s="404">
        <v>167.71447</v>
      </c>
      <c r="L11" s="404"/>
      <c r="M11" s="405">
        <v>153.76013</v>
      </c>
      <c r="N11" s="405"/>
      <c r="O11" s="404">
        <v>20.57096</v>
      </c>
      <c r="P11" s="404"/>
      <c r="Q11" s="405">
        <v>23.25818</v>
      </c>
      <c r="R11" s="405"/>
      <c r="S11" s="406">
        <v>83.69125048464258</v>
      </c>
      <c r="T11" s="406"/>
      <c r="U11" s="407">
        <v>105.0773289322456</v>
      </c>
      <c r="V11" s="407"/>
      <c r="W11" s="407"/>
      <c r="X11" s="407"/>
      <c r="Y11" s="407"/>
    </row>
    <row r="12" spans="2:25" ht="16.5" customHeight="1">
      <c r="B12" s="408" t="s">
        <v>153</v>
      </c>
      <c r="C12" s="409">
        <v>12059.542539999999</v>
      </c>
      <c r="D12" s="409"/>
      <c r="E12" s="410">
        <v>12480.06419</v>
      </c>
      <c r="F12" s="410"/>
      <c r="G12" s="409">
        <v>11885.24971371411</v>
      </c>
      <c r="H12" s="409"/>
      <c r="I12" s="410">
        <v>12480.06419</v>
      </c>
      <c r="J12" s="410"/>
      <c r="K12" s="409">
        <v>7624.92475</v>
      </c>
      <c r="L12" s="409"/>
      <c r="M12" s="410">
        <v>7717.14483</v>
      </c>
      <c r="N12" s="410"/>
      <c r="O12" s="409">
        <v>688.07997</v>
      </c>
      <c r="P12" s="409"/>
      <c r="Q12" s="410">
        <v>737.3739899999999</v>
      </c>
      <c r="R12" s="410"/>
      <c r="S12" s="411">
        <v>53.38759820948293</v>
      </c>
      <c r="T12" s="411"/>
      <c r="U12" s="412">
        <v>63.27125979051375</v>
      </c>
      <c r="V12" s="413"/>
      <c r="W12" s="413"/>
      <c r="X12" s="413"/>
      <c r="Y12" s="413"/>
    </row>
    <row r="13" spans="2:25" ht="3.75" customHeight="1">
      <c r="B13" s="414"/>
      <c r="C13" s="415"/>
      <c r="D13" s="415"/>
      <c r="E13" s="416"/>
      <c r="F13" s="416"/>
      <c r="G13" s="415"/>
      <c r="H13" s="415"/>
      <c r="I13" s="416"/>
      <c r="J13" s="416"/>
      <c r="K13" s="415"/>
      <c r="L13" s="415"/>
      <c r="M13" s="416"/>
      <c r="N13" s="416"/>
      <c r="O13" s="415"/>
      <c r="P13" s="415"/>
      <c r="Q13" s="416"/>
      <c r="R13" s="416"/>
      <c r="S13" s="417"/>
      <c r="T13" s="417"/>
      <c r="U13" s="418"/>
      <c r="V13" s="419"/>
      <c r="W13" s="419"/>
      <c r="X13" s="419"/>
      <c r="Y13" s="419"/>
    </row>
    <row r="14" spans="2:25" ht="16.5" customHeight="1">
      <c r="B14" s="403" t="s">
        <v>154</v>
      </c>
      <c r="C14" s="404">
        <v>7072.117980000001</v>
      </c>
      <c r="D14" s="404"/>
      <c r="E14" s="405">
        <v>5438.370889999999</v>
      </c>
      <c r="F14" s="405"/>
      <c r="G14" s="404">
        <v>7072.117980000001</v>
      </c>
      <c r="H14" s="404"/>
      <c r="I14" s="405">
        <v>5438.37089</v>
      </c>
      <c r="J14" s="405"/>
      <c r="K14" s="404">
        <v>237.37363</v>
      </c>
      <c r="L14" s="404"/>
      <c r="M14" s="405">
        <v>238.81462</v>
      </c>
      <c r="N14" s="405"/>
      <c r="O14" s="404">
        <v>184.56461</v>
      </c>
      <c r="P14" s="404"/>
      <c r="Q14" s="405">
        <v>124.18817</v>
      </c>
      <c r="R14" s="405"/>
      <c r="S14" s="406">
        <v>61.51029783310152</v>
      </c>
      <c r="T14" s="406"/>
      <c r="U14" s="407">
        <v>48.25009992993444</v>
      </c>
      <c r="V14" s="407"/>
      <c r="W14" s="407"/>
      <c r="X14" s="407"/>
      <c r="Y14" s="407"/>
    </row>
    <row r="15" spans="2:25" ht="16.5" customHeight="1">
      <c r="B15" s="403" t="s">
        <v>155</v>
      </c>
      <c r="C15" s="404">
        <v>4095.07821</v>
      </c>
      <c r="D15" s="404"/>
      <c r="E15" s="405">
        <v>4546.86178</v>
      </c>
      <c r="F15" s="405"/>
      <c r="G15" s="404">
        <v>4095.07821</v>
      </c>
      <c r="H15" s="404"/>
      <c r="I15" s="405">
        <v>4264.86178</v>
      </c>
      <c r="J15" s="405"/>
      <c r="K15" s="404">
        <v>1638.02636</v>
      </c>
      <c r="L15" s="404"/>
      <c r="M15" s="405">
        <v>1750.7651799999999</v>
      </c>
      <c r="N15" s="405"/>
      <c r="O15" s="404">
        <v>299.34128000000004</v>
      </c>
      <c r="P15" s="404"/>
      <c r="Q15" s="405">
        <v>237.47824</v>
      </c>
      <c r="R15" s="405"/>
      <c r="S15" s="406">
        <v>70.27788805033592</v>
      </c>
      <c r="T15" s="406"/>
      <c r="U15" s="407">
        <v>59.94574537265713</v>
      </c>
      <c r="V15" s="407"/>
      <c r="W15" s="407"/>
      <c r="X15" s="407"/>
      <c r="Y15" s="407"/>
    </row>
    <row r="16" spans="2:25" ht="16.5" customHeight="1">
      <c r="B16" s="403" t="s">
        <v>156</v>
      </c>
      <c r="C16" s="404">
        <v>1329.91447</v>
      </c>
      <c r="D16" s="404"/>
      <c r="E16" s="405">
        <v>1654.23595</v>
      </c>
      <c r="F16" s="405"/>
      <c r="G16" s="404">
        <v>1329.9144699999997</v>
      </c>
      <c r="H16" s="404"/>
      <c r="I16" s="405">
        <v>1654.23595</v>
      </c>
      <c r="J16" s="405"/>
      <c r="K16" s="404">
        <v>253.86272</v>
      </c>
      <c r="L16" s="404"/>
      <c r="M16" s="405">
        <v>259.74812</v>
      </c>
      <c r="N16" s="405"/>
      <c r="O16" s="404">
        <v>72.04831</v>
      </c>
      <c r="P16" s="404"/>
      <c r="Q16" s="405">
        <v>67.40068</v>
      </c>
      <c r="R16" s="405"/>
      <c r="S16" s="406">
        <v>86.56655201933506</v>
      </c>
      <c r="T16" s="406"/>
      <c r="U16" s="407">
        <v>87.49603952572417</v>
      </c>
      <c r="V16" s="407"/>
      <c r="W16" s="407"/>
      <c r="X16" s="407"/>
      <c r="Y16" s="407"/>
    </row>
    <row r="17" spans="2:25" ht="16.5" customHeight="1">
      <c r="B17" s="403" t="s">
        <v>157</v>
      </c>
      <c r="C17" s="404">
        <v>53.67287</v>
      </c>
      <c r="D17" s="404"/>
      <c r="E17" s="405">
        <v>46.19319</v>
      </c>
      <c r="F17" s="405"/>
      <c r="G17" s="404">
        <v>53.67287</v>
      </c>
      <c r="H17" s="404"/>
      <c r="I17" s="405">
        <v>46.19319</v>
      </c>
      <c r="J17" s="405"/>
      <c r="K17" s="404">
        <v>29.361349999999998</v>
      </c>
      <c r="L17" s="404"/>
      <c r="M17" s="405">
        <v>26.80867</v>
      </c>
      <c r="N17" s="405"/>
      <c r="O17" s="404">
        <v>-5.5101</v>
      </c>
      <c r="P17" s="404"/>
      <c r="Q17" s="405">
        <v>-0.9982300000000001</v>
      </c>
      <c r="R17" s="405"/>
      <c r="S17" s="420">
        <v>-401.9811108053955</v>
      </c>
      <c r="T17" s="420"/>
      <c r="U17" s="421">
        <v>-69.7259954458391</v>
      </c>
      <c r="V17" s="407"/>
      <c r="W17" s="422"/>
      <c r="X17" s="422"/>
      <c r="Y17" s="421"/>
    </row>
    <row r="18" spans="2:25" ht="16.5" customHeight="1">
      <c r="B18" s="403" t="s">
        <v>158</v>
      </c>
      <c r="C18" s="404">
        <v>502.50203999999997</v>
      </c>
      <c r="D18" s="404"/>
      <c r="E18" s="405">
        <v>366.11832</v>
      </c>
      <c r="F18" s="405"/>
      <c r="G18" s="404">
        <v>484.52828444535743</v>
      </c>
      <c r="H18" s="404"/>
      <c r="I18" s="405">
        <v>366.11832</v>
      </c>
      <c r="J18" s="405"/>
      <c r="K18" s="404">
        <v>93.47011</v>
      </c>
      <c r="L18" s="404"/>
      <c r="M18" s="405">
        <v>65.65236999999999</v>
      </c>
      <c r="N18" s="405"/>
      <c r="O18" s="404">
        <v>24.04472</v>
      </c>
      <c r="P18" s="404"/>
      <c r="Q18" s="405">
        <v>12.47002</v>
      </c>
      <c r="R18" s="405"/>
      <c r="S18" s="406">
        <v>167.9893449010837</v>
      </c>
      <c r="T18" s="406"/>
      <c r="U18" s="421">
        <v>112.3936689829377</v>
      </c>
      <c r="V18" s="407"/>
      <c r="W18" s="407"/>
      <c r="X18" s="407"/>
      <c r="Y18" s="421"/>
    </row>
    <row r="19" spans="2:25" ht="16.5" customHeight="1">
      <c r="B19" s="403" t="s">
        <v>159</v>
      </c>
      <c r="C19" s="404">
        <v>34.242</v>
      </c>
      <c r="D19" s="404"/>
      <c r="E19" s="405">
        <v>30.347</v>
      </c>
      <c r="F19" s="405"/>
      <c r="G19" s="404">
        <v>34.242</v>
      </c>
      <c r="H19" s="404"/>
      <c r="I19" s="405">
        <v>30.347</v>
      </c>
      <c r="J19" s="405"/>
      <c r="K19" s="404">
        <v>16.938</v>
      </c>
      <c r="L19" s="404"/>
      <c r="M19" s="405">
        <v>14.151</v>
      </c>
      <c r="N19" s="405"/>
      <c r="O19" s="404">
        <v>2.587</v>
      </c>
      <c r="P19" s="404"/>
      <c r="Q19" s="405">
        <v>2.991</v>
      </c>
      <c r="R19" s="405"/>
      <c r="S19" s="406">
        <v>175.58744078081094</v>
      </c>
      <c r="T19" s="406"/>
      <c r="U19" s="407">
        <v>227.75773612922262</v>
      </c>
      <c r="V19" s="407"/>
      <c r="W19" s="407"/>
      <c r="X19" s="407"/>
      <c r="Y19" s="407"/>
    </row>
    <row r="20" spans="2:25" ht="16.5" customHeight="1">
      <c r="B20" s="408" t="s">
        <v>160</v>
      </c>
      <c r="C20" s="409">
        <v>13087.52757</v>
      </c>
      <c r="D20" s="409"/>
      <c r="E20" s="410">
        <v>12082.12713</v>
      </c>
      <c r="F20" s="410"/>
      <c r="G20" s="409">
        <v>13069.553814445357</v>
      </c>
      <c r="H20" s="409"/>
      <c r="I20" s="410">
        <v>11800.12713</v>
      </c>
      <c r="J20" s="410"/>
      <c r="K20" s="409">
        <v>2269.03217</v>
      </c>
      <c r="L20" s="409"/>
      <c r="M20" s="410">
        <v>2355.93996</v>
      </c>
      <c r="N20" s="410"/>
      <c r="O20" s="409">
        <v>577.0758199999999</v>
      </c>
      <c r="P20" s="409"/>
      <c r="Q20" s="410">
        <v>443.52988</v>
      </c>
      <c r="R20" s="410"/>
      <c r="S20" s="411">
        <v>69.83173811944293</v>
      </c>
      <c r="T20" s="411"/>
      <c r="U20" s="412">
        <v>59.58121876505576</v>
      </c>
      <c r="V20" s="413"/>
      <c r="W20" s="413"/>
      <c r="X20" s="413"/>
      <c r="Y20" s="413"/>
    </row>
    <row r="21" spans="2:25" ht="3.75" customHeight="1">
      <c r="B21" s="414"/>
      <c r="C21" s="415"/>
      <c r="D21" s="415"/>
      <c r="E21" s="416"/>
      <c r="F21" s="416"/>
      <c r="G21" s="415"/>
      <c r="H21" s="415"/>
      <c r="I21" s="416"/>
      <c r="J21" s="416"/>
      <c r="K21" s="415"/>
      <c r="L21" s="415"/>
      <c r="M21" s="416"/>
      <c r="N21" s="416"/>
      <c r="O21" s="415"/>
      <c r="P21" s="415"/>
      <c r="Q21" s="416"/>
      <c r="R21" s="416"/>
      <c r="S21" s="417"/>
      <c r="T21" s="417"/>
      <c r="U21" s="418"/>
      <c r="V21" s="419"/>
      <c r="W21" s="419"/>
      <c r="X21" s="419"/>
      <c r="Y21" s="419"/>
    </row>
    <row r="22" spans="2:25" ht="16.5" customHeight="1">
      <c r="B22" s="403" t="s">
        <v>161</v>
      </c>
      <c r="C22" s="404">
        <v>193.63864</v>
      </c>
      <c r="D22" s="404"/>
      <c r="E22" s="405">
        <v>161.67392</v>
      </c>
      <c r="F22" s="405"/>
      <c r="G22" s="404">
        <v>184.65975371336154</v>
      </c>
      <c r="H22" s="404"/>
      <c r="I22" s="405">
        <v>161.67391999999998</v>
      </c>
      <c r="J22" s="405"/>
      <c r="K22" s="404">
        <v>83.98441</v>
      </c>
      <c r="L22" s="404"/>
      <c r="M22" s="405">
        <v>77.0992</v>
      </c>
      <c r="N22" s="405"/>
      <c r="O22" s="404">
        <v>6.98951</v>
      </c>
      <c r="P22" s="404"/>
      <c r="Q22" s="405">
        <v>2.76878</v>
      </c>
      <c r="R22" s="405"/>
      <c r="S22" s="406">
        <v>129.6395358341842</v>
      </c>
      <c r="T22" s="406"/>
      <c r="U22" s="407">
        <v>62.69957213256536</v>
      </c>
      <c r="V22" s="407"/>
      <c r="W22" s="407"/>
      <c r="X22" s="407"/>
      <c r="Y22" s="407"/>
    </row>
    <row r="23" spans="2:25" ht="16.5" customHeight="1">
      <c r="B23" s="403" t="s">
        <v>162</v>
      </c>
      <c r="C23" s="404">
        <v>747.4443299999999</v>
      </c>
      <c r="D23" s="404"/>
      <c r="E23" s="405">
        <v>641.80077</v>
      </c>
      <c r="F23" s="405"/>
      <c r="G23" s="404">
        <v>747.44433</v>
      </c>
      <c r="H23" s="404"/>
      <c r="I23" s="405">
        <v>641.80077</v>
      </c>
      <c r="J23" s="405"/>
      <c r="K23" s="404">
        <v>229.84187</v>
      </c>
      <c r="L23" s="404"/>
      <c r="M23" s="405">
        <v>224.08316</v>
      </c>
      <c r="N23" s="405"/>
      <c r="O23" s="404">
        <v>94.99167</v>
      </c>
      <c r="P23" s="404"/>
      <c r="Q23" s="405">
        <v>94.25743</v>
      </c>
      <c r="R23" s="405"/>
      <c r="S23" s="406">
        <v>237.66976669367617</v>
      </c>
      <c r="T23" s="406"/>
      <c r="U23" s="407">
        <v>264.52610846003955</v>
      </c>
      <c r="V23" s="407"/>
      <c r="W23" s="407"/>
      <c r="X23" s="407"/>
      <c r="Y23" s="407"/>
    </row>
    <row r="24" spans="2:25" ht="16.5" customHeight="1">
      <c r="B24" s="403" t="s">
        <v>163</v>
      </c>
      <c r="C24" s="404">
        <v>130.38844</v>
      </c>
      <c r="D24" s="404"/>
      <c r="E24" s="405">
        <v>124.07236</v>
      </c>
      <c r="F24" s="405"/>
      <c r="G24" s="404">
        <v>130.38844</v>
      </c>
      <c r="H24" s="404"/>
      <c r="I24" s="405">
        <v>124.07236</v>
      </c>
      <c r="J24" s="405"/>
      <c r="K24" s="404">
        <v>41.01189</v>
      </c>
      <c r="L24" s="404"/>
      <c r="M24" s="405">
        <v>41.214349999999996</v>
      </c>
      <c r="N24" s="405"/>
      <c r="O24" s="404">
        <v>10.07445</v>
      </c>
      <c r="P24" s="404"/>
      <c r="Q24" s="405">
        <v>9.05213</v>
      </c>
      <c r="R24" s="405"/>
      <c r="S24" s="406">
        <v>333.28766298718506</v>
      </c>
      <c r="T24" s="406"/>
      <c r="U24" s="407">
        <v>316.6499005599091</v>
      </c>
      <c r="V24" s="407"/>
      <c r="W24" s="407"/>
      <c r="X24" s="407"/>
      <c r="Y24" s="407"/>
    </row>
    <row r="25" spans="2:25" ht="15.75" customHeight="1">
      <c r="B25" s="408" t="s">
        <v>164</v>
      </c>
      <c r="C25" s="409">
        <v>1071.4714099999999</v>
      </c>
      <c r="D25" s="409"/>
      <c r="E25" s="410">
        <v>927.54705</v>
      </c>
      <c r="F25" s="410"/>
      <c r="G25" s="409">
        <v>1062.4925237133616</v>
      </c>
      <c r="H25" s="409"/>
      <c r="I25" s="410">
        <v>927.5470499999999</v>
      </c>
      <c r="J25" s="410"/>
      <c r="K25" s="409">
        <v>354.83817</v>
      </c>
      <c r="L25" s="409"/>
      <c r="M25" s="410">
        <v>342.39671000000004</v>
      </c>
      <c r="N25" s="410"/>
      <c r="O25" s="409">
        <v>112.05563000000001</v>
      </c>
      <c r="P25" s="409"/>
      <c r="Q25" s="410">
        <v>106.07834</v>
      </c>
      <c r="R25" s="410"/>
      <c r="S25" s="411">
        <v>231.60522635218305</v>
      </c>
      <c r="T25" s="411"/>
      <c r="U25" s="412">
        <v>247.2272033387466</v>
      </c>
      <c r="V25" s="413"/>
      <c r="W25" s="413"/>
      <c r="X25" s="413"/>
      <c r="Y25" s="413"/>
    </row>
    <row r="26" spans="2:25" ht="3.75" customHeight="1">
      <c r="B26" s="414"/>
      <c r="C26" s="415"/>
      <c r="D26" s="415"/>
      <c r="E26" s="416"/>
      <c r="F26" s="416"/>
      <c r="G26" s="415"/>
      <c r="H26" s="415"/>
      <c r="I26" s="416"/>
      <c r="J26" s="416"/>
      <c r="K26" s="415"/>
      <c r="L26" s="415"/>
      <c r="M26" s="416"/>
      <c r="N26" s="416"/>
      <c r="O26" s="415"/>
      <c r="P26" s="415"/>
      <c r="Q26" s="416"/>
      <c r="R26" s="416"/>
      <c r="S26" s="417"/>
      <c r="T26" s="417"/>
      <c r="U26" s="418"/>
      <c r="V26" s="419"/>
      <c r="W26" s="419"/>
      <c r="X26" s="419"/>
      <c r="Y26" s="419"/>
    </row>
    <row r="27" spans="2:25" ht="17.25" customHeight="1">
      <c r="B27" s="403" t="s">
        <v>165</v>
      </c>
      <c r="C27" s="404">
        <v>5290.66286</v>
      </c>
      <c r="D27" s="404"/>
      <c r="E27" s="405">
        <v>5908.4359</v>
      </c>
      <c r="F27" s="405"/>
      <c r="G27" s="404">
        <v>4307.769930126552</v>
      </c>
      <c r="H27" s="404"/>
      <c r="I27" s="405">
        <v>5908.4359</v>
      </c>
      <c r="J27" s="405"/>
      <c r="K27" s="404">
        <v>567.21358</v>
      </c>
      <c r="L27" s="404"/>
      <c r="M27" s="405">
        <v>459.38045</v>
      </c>
      <c r="N27" s="405"/>
      <c r="O27" s="404">
        <v>460.66488</v>
      </c>
      <c r="P27" s="404"/>
      <c r="Q27" s="405">
        <v>371.88766</v>
      </c>
      <c r="R27" s="405"/>
      <c r="S27" s="406">
        <v>97.07956675422335</v>
      </c>
      <c r="T27" s="406"/>
      <c r="U27" s="407">
        <v>100.49754283589834</v>
      </c>
      <c r="V27" s="407"/>
      <c r="W27" s="407"/>
      <c r="X27" s="407"/>
      <c r="Y27" s="407"/>
    </row>
    <row r="28" spans="2:25" ht="16.5" customHeight="1">
      <c r="B28" s="408" t="s">
        <v>166</v>
      </c>
      <c r="C28" s="409">
        <v>5290.66286</v>
      </c>
      <c r="D28" s="409"/>
      <c r="E28" s="410">
        <v>5908.4359</v>
      </c>
      <c r="F28" s="410"/>
      <c r="G28" s="409">
        <v>4307.769930126552</v>
      </c>
      <c r="H28" s="409"/>
      <c r="I28" s="410">
        <v>5908.4359</v>
      </c>
      <c r="J28" s="410"/>
      <c r="K28" s="409">
        <v>567.21358</v>
      </c>
      <c r="L28" s="409"/>
      <c r="M28" s="410">
        <v>459.38045</v>
      </c>
      <c r="N28" s="410"/>
      <c r="O28" s="409">
        <v>460.66488</v>
      </c>
      <c r="P28" s="409"/>
      <c r="Q28" s="410">
        <v>371.88766</v>
      </c>
      <c r="R28" s="410"/>
      <c r="S28" s="411">
        <v>97.07956675422335</v>
      </c>
      <c r="T28" s="411"/>
      <c r="U28" s="412">
        <v>100.49754283589834</v>
      </c>
      <c r="V28" s="413"/>
      <c r="W28" s="413"/>
      <c r="X28" s="413"/>
      <c r="Y28" s="413"/>
    </row>
    <row r="29" spans="2:25" ht="3.75" customHeight="1">
      <c r="B29" s="414"/>
      <c r="C29" s="415"/>
      <c r="D29" s="415"/>
      <c r="E29" s="416"/>
      <c r="F29" s="416"/>
      <c r="G29" s="415"/>
      <c r="H29" s="415"/>
      <c r="I29" s="416"/>
      <c r="J29" s="416"/>
      <c r="K29" s="415"/>
      <c r="L29" s="415"/>
      <c r="M29" s="416"/>
      <c r="N29" s="416"/>
      <c r="O29" s="415"/>
      <c r="P29" s="415"/>
      <c r="Q29" s="416"/>
      <c r="R29" s="416"/>
      <c r="S29" s="417"/>
      <c r="T29" s="417"/>
      <c r="U29" s="418"/>
      <c r="V29" s="419"/>
      <c r="W29" s="419"/>
      <c r="X29" s="419"/>
      <c r="Y29" s="419"/>
    </row>
    <row r="30" spans="2:25" ht="17.25" customHeight="1">
      <c r="B30" s="403" t="s">
        <v>167</v>
      </c>
      <c r="C30" s="404">
        <v>292.71563000000003</v>
      </c>
      <c r="D30" s="404"/>
      <c r="E30" s="405">
        <v>267.34003</v>
      </c>
      <c r="F30" s="405"/>
      <c r="G30" s="404">
        <v>142.19603575359477</v>
      </c>
      <c r="H30" s="404"/>
      <c r="I30" s="405">
        <v>267.3400299999999</v>
      </c>
      <c r="J30" s="405"/>
      <c r="K30" s="404">
        <v>212.22682999999998</v>
      </c>
      <c r="L30" s="404"/>
      <c r="M30" s="405">
        <v>184.22305</v>
      </c>
      <c r="N30" s="405"/>
      <c r="O30" s="404">
        <v>29.71595</v>
      </c>
      <c r="P30" s="404"/>
      <c r="Q30" s="405">
        <v>29.36961</v>
      </c>
      <c r="R30" s="405"/>
      <c r="S30" s="406">
        <v>329.2893392535555</v>
      </c>
      <c r="T30" s="406"/>
      <c r="U30" s="407">
        <v>302.05236042810185</v>
      </c>
      <c r="V30" s="407"/>
      <c r="W30" s="407"/>
      <c r="X30" s="407"/>
      <c r="Y30" s="407"/>
    </row>
    <row r="31" spans="2:25" ht="15.75" customHeight="1">
      <c r="B31" s="408" t="s">
        <v>168</v>
      </c>
      <c r="C31" s="409">
        <v>292.71563000000003</v>
      </c>
      <c r="D31" s="409"/>
      <c r="E31" s="410">
        <v>267.34003</v>
      </c>
      <c r="F31" s="410"/>
      <c r="G31" s="409">
        <v>142.19603575359477</v>
      </c>
      <c r="H31" s="409"/>
      <c r="I31" s="410">
        <v>267.3400299999999</v>
      </c>
      <c r="J31" s="410"/>
      <c r="K31" s="409">
        <v>212.22682999999998</v>
      </c>
      <c r="L31" s="409"/>
      <c r="M31" s="410">
        <v>184.22305</v>
      </c>
      <c r="N31" s="410"/>
      <c r="O31" s="409">
        <v>29.71595</v>
      </c>
      <c r="P31" s="409"/>
      <c r="Q31" s="410">
        <v>29.36961</v>
      </c>
      <c r="R31" s="410"/>
      <c r="S31" s="411">
        <v>329.2893392535555</v>
      </c>
      <c r="T31" s="411"/>
      <c r="U31" s="412">
        <v>302.05236042810185</v>
      </c>
      <c r="V31" s="413"/>
      <c r="W31" s="413"/>
      <c r="X31" s="413"/>
      <c r="Y31" s="413"/>
    </row>
    <row r="32" spans="2:25" ht="3.75" customHeight="1">
      <c r="B32" s="414"/>
      <c r="C32" s="415"/>
      <c r="D32" s="415"/>
      <c r="E32" s="416"/>
      <c r="F32" s="416"/>
      <c r="G32" s="415"/>
      <c r="H32" s="415"/>
      <c r="I32" s="416"/>
      <c r="J32" s="416"/>
      <c r="K32" s="415"/>
      <c r="L32" s="415"/>
      <c r="M32" s="416"/>
      <c r="N32" s="416"/>
      <c r="O32" s="415"/>
      <c r="P32" s="415"/>
      <c r="Q32" s="416"/>
      <c r="R32" s="416"/>
      <c r="S32" s="417"/>
      <c r="T32" s="417"/>
      <c r="U32" s="418"/>
      <c r="V32" s="419"/>
      <c r="W32" s="419"/>
      <c r="X32" s="419"/>
      <c r="Y32" s="419"/>
    </row>
    <row r="33" spans="2:25" ht="16.5" customHeight="1">
      <c r="B33" s="423" t="s">
        <v>169</v>
      </c>
      <c r="C33" s="404">
        <v>914.63253</v>
      </c>
      <c r="D33" s="404"/>
      <c r="E33" s="405">
        <v>802.23631</v>
      </c>
      <c r="F33" s="405"/>
      <c r="G33" s="404">
        <v>780.3726929837558</v>
      </c>
      <c r="H33" s="404"/>
      <c r="I33" s="405">
        <v>802.2363099999999</v>
      </c>
      <c r="J33" s="405"/>
      <c r="K33" s="404">
        <v>269.83118</v>
      </c>
      <c r="L33" s="404"/>
      <c r="M33" s="405">
        <v>253.62164</v>
      </c>
      <c r="N33" s="405"/>
      <c r="O33" s="404">
        <v>-91.73569</v>
      </c>
      <c r="P33" s="404"/>
      <c r="Q33" s="405">
        <v>15.29774</v>
      </c>
      <c r="R33" s="405"/>
      <c r="S33" s="406">
        <v>-151.56402010582596</v>
      </c>
      <c r="T33" s="406"/>
      <c r="U33" s="407">
        <v>29.691010194056506</v>
      </c>
      <c r="V33" s="407"/>
      <c r="W33" s="407"/>
      <c r="X33" s="407"/>
      <c r="Y33" s="407"/>
    </row>
    <row r="34" spans="2:25" ht="16.5" customHeight="1">
      <c r="B34" s="423" t="s">
        <v>170</v>
      </c>
      <c r="C34" s="404">
        <v>1529.35506</v>
      </c>
      <c r="D34" s="404"/>
      <c r="E34" s="405">
        <v>938.08817</v>
      </c>
      <c r="F34" s="405"/>
      <c r="G34" s="404">
        <v>1286.5613057338037</v>
      </c>
      <c r="H34" s="404"/>
      <c r="I34" s="405">
        <v>938.08817</v>
      </c>
      <c r="J34" s="405"/>
      <c r="K34" s="404">
        <v>134.68086</v>
      </c>
      <c r="L34" s="404"/>
      <c r="M34" s="405">
        <v>82.24497</v>
      </c>
      <c r="N34" s="405"/>
      <c r="O34" s="404">
        <v>6.21013</v>
      </c>
      <c r="P34" s="404"/>
      <c r="Q34" s="405">
        <v>2.95848</v>
      </c>
      <c r="R34" s="405"/>
      <c r="S34" s="406">
        <v>18.634986552370474</v>
      </c>
      <c r="T34" s="406"/>
      <c r="U34" s="407">
        <v>11.191971968636219</v>
      </c>
      <c r="V34" s="407"/>
      <c r="W34" s="407"/>
      <c r="X34" s="407"/>
      <c r="Y34" s="407"/>
    </row>
    <row r="35" spans="2:25" ht="16.5" customHeight="1">
      <c r="B35" s="424" t="s">
        <v>172</v>
      </c>
      <c r="C35" s="404">
        <v>358.30115</v>
      </c>
      <c r="D35" s="404"/>
      <c r="E35" s="405">
        <v>303.67321000000004</v>
      </c>
      <c r="F35" s="405"/>
      <c r="G35" s="404">
        <v>322.89259971488946</v>
      </c>
      <c r="H35" s="404"/>
      <c r="I35" s="405">
        <v>303.67321000000004</v>
      </c>
      <c r="J35" s="405"/>
      <c r="K35" s="404">
        <v>149.94929000000002</v>
      </c>
      <c r="L35" s="404"/>
      <c r="M35" s="405">
        <v>139.03492</v>
      </c>
      <c r="N35" s="405"/>
      <c r="O35" s="404">
        <v>37.414379999999994</v>
      </c>
      <c r="P35" s="404"/>
      <c r="Q35" s="405">
        <v>32.98715</v>
      </c>
      <c r="R35" s="405"/>
      <c r="S35" s="406">
        <v>500.36120653001115</v>
      </c>
      <c r="T35" s="406"/>
      <c r="U35" s="407">
        <v>567.974462942917</v>
      </c>
      <c r="V35" s="407"/>
      <c r="W35" s="407"/>
      <c r="X35" s="407"/>
      <c r="Y35" s="407"/>
    </row>
    <row r="36" spans="2:25" ht="16.5" customHeight="1">
      <c r="B36" s="424" t="s">
        <v>173</v>
      </c>
      <c r="C36" s="404">
        <v>229.66328</v>
      </c>
      <c r="D36" s="404"/>
      <c r="E36" s="405">
        <v>201.76262</v>
      </c>
      <c r="F36" s="405"/>
      <c r="G36" s="404">
        <v>208.3137675599565</v>
      </c>
      <c r="H36" s="404"/>
      <c r="I36" s="405">
        <v>201.76262</v>
      </c>
      <c r="J36" s="405"/>
      <c r="K36" s="404">
        <v>109.53472000000001</v>
      </c>
      <c r="L36" s="404"/>
      <c r="M36" s="405">
        <v>98.41989</v>
      </c>
      <c r="N36" s="405"/>
      <c r="O36" s="404">
        <v>11.046809999999999</v>
      </c>
      <c r="P36" s="404"/>
      <c r="Q36" s="405">
        <v>9.40143</v>
      </c>
      <c r="R36" s="405"/>
      <c r="S36" s="406">
        <v>154.6385188085203</v>
      </c>
      <c r="T36" s="406"/>
      <c r="U36" s="407">
        <v>161.02876178112874</v>
      </c>
      <c r="V36" s="407"/>
      <c r="W36" s="407"/>
      <c r="X36" s="407"/>
      <c r="Y36" s="407"/>
    </row>
    <row r="37" spans="2:25" ht="16.5" customHeight="1">
      <c r="B37" s="424" t="s">
        <v>174</v>
      </c>
      <c r="C37" s="404">
        <v>0.07451</v>
      </c>
      <c r="D37" s="404"/>
      <c r="E37" s="405">
        <v>0</v>
      </c>
      <c r="F37" s="405"/>
      <c r="G37" s="404">
        <v>0.07126235515062306</v>
      </c>
      <c r="H37" s="404"/>
      <c r="I37" s="405">
        <v>0</v>
      </c>
      <c r="J37" s="405"/>
      <c r="K37" s="404">
        <v>3.54675</v>
      </c>
      <c r="L37" s="404"/>
      <c r="M37" s="405">
        <v>2.99252</v>
      </c>
      <c r="N37" s="405"/>
      <c r="O37" s="404">
        <v>0.5384099999999999</v>
      </c>
      <c r="P37" s="404"/>
      <c r="Q37" s="405">
        <v>-0.28443999999999997</v>
      </c>
      <c r="R37" s="405"/>
      <c r="S37" s="406">
        <v>6.523788121705635</v>
      </c>
      <c r="T37" s="406"/>
      <c r="U37" s="421" t="s">
        <v>171</v>
      </c>
      <c r="V37" s="407"/>
      <c r="W37" s="407"/>
      <c r="X37" s="407"/>
      <c r="Y37" s="407"/>
    </row>
    <row r="38" spans="2:25" ht="16.5" customHeight="1">
      <c r="B38" s="424" t="s">
        <v>175</v>
      </c>
      <c r="C38" s="404">
        <v>601.7659</v>
      </c>
      <c r="D38" s="404"/>
      <c r="E38" s="405">
        <v>422.03868</v>
      </c>
      <c r="F38" s="405"/>
      <c r="G38" s="404">
        <v>495.2802435401308</v>
      </c>
      <c r="H38" s="404"/>
      <c r="I38" s="405">
        <v>422.03868000000006</v>
      </c>
      <c r="J38" s="405"/>
      <c r="K38" s="404">
        <v>397.84512</v>
      </c>
      <c r="L38" s="404"/>
      <c r="M38" s="405">
        <v>296.07829</v>
      </c>
      <c r="N38" s="405"/>
      <c r="O38" s="404">
        <v>51.717879999999994</v>
      </c>
      <c r="P38" s="404"/>
      <c r="Q38" s="405">
        <v>37.9026</v>
      </c>
      <c r="R38" s="405"/>
      <c r="S38" s="406">
        <v>240.0837396460905</v>
      </c>
      <c r="T38" s="406"/>
      <c r="U38" s="407">
        <v>228.80050382399023</v>
      </c>
      <c r="V38" s="407"/>
      <c r="W38" s="407"/>
      <c r="X38" s="407"/>
      <c r="Y38" s="407"/>
    </row>
    <row r="39" spans="2:25" ht="16.5" customHeight="1">
      <c r="B39" s="424" t="s">
        <v>250</v>
      </c>
      <c r="C39" s="404">
        <v>3633.79243</v>
      </c>
      <c r="D39" s="404"/>
      <c r="E39" s="405">
        <v>2667.7989900000002</v>
      </c>
      <c r="F39" s="405"/>
      <c r="G39" s="404">
        <v>3093.4918718876866</v>
      </c>
      <c r="H39" s="404"/>
      <c r="I39" s="405">
        <v>2667.7989900000002</v>
      </c>
      <c r="J39" s="405"/>
      <c r="K39" s="404">
        <v>1065.38792</v>
      </c>
      <c r="L39" s="404"/>
      <c r="M39" s="405">
        <v>872.3922299999999</v>
      </c>
      <c r="N39" s="405"/>
      <c r="O39" s="404">
        <v>21.35494</v>
      </c>
      <c r="P39" s="404"/>
      <c r="Q39" s="405">
        <v>98.26296</v>
      </c>
      <c r="R39" s="405"/>
      <c r="S39" s="406">
        <v>15.44472534916435</v>
      </c>
      <c r="T39" s="406"/>
      <c r="U39" s="407">
        <v>85.74059454572705</v>
      </c>
      <c r="V39" s="407"/>
      <c r="W39" s="407"/>
      <c r="X39" s="407"/>
      <c r="Y39" s="407"/>
    </row>
    <row r="40" spans="2:25" ht="16.5" customHeight="1">
      <c r="B40" s="424" t="s">
        <v>176</v>
      </c>
      <c r="C40" s="404">
        <v>103.10183</v>
      </c>
      <c r="D40" s="404"/>
      <c r="E40" s="405">
        <v>85.62859</v>
      </c>
      <c r="F40" s="405"/>
      <c r="G40" s="404">
        <v>102.22779858521821</v>
      </c>
      <c r="H40" s="404"/>
      <c r="I40" s="405">
        <v>85.62859</v>
      </c>
      <c r="J40" s="405"/>
      <c r="K40" s="404">
        <v>42.135220000000004</v>
      </c>
      <c r="L40" s="404"/>
      <c r="M40" s="405">
        <v>35.34352</v>
      </c>
      <c r="N40" s="405"/>
      <c r="O40" s="404">
        <v>11.603620000000001</v>
      </c>
      <c r="P40" s="404"/>
      <c r="Q40" s="405">
        <v>17.862560000000002</v>
      </c>
      <c r="R40" s="405"/>
      <c r="S40" s="406">
        <v>396.5071205455036</v>
      </c>
      <c r="T40" s="406"/>
      <c r="U40" s="407">
        <v>658.3268922858832</v>
      </c>
      <c r="V40" s="407"/>
      <c r="W40" s="407"/>
      <c r="X40" s="407"/>
      <c r="Y40" s="407"/>
    </row>
    <row r="41" spans="2:25" ht="16.5" customHeight="1">
      <c r="B41" s="424" t="s">
        <v>177</v>
      </c>
      <c r="C41" s="404">
        <v>123.76088</v>
      </c>
      <c r="D41" s="404"/>
      <c r="E41" s="405">
        <v>127.90564</v>
      </c>
      <c r="F41" s="405"/>
      <c r="G41" s="404">
        <v>123.76087999999999</v>
      </c>
      <c r="H41" s="404"/>
      <c r="I41" s="405">
        <v>127.90564000000002</v>
      </c>
      <c r="J41" s="405"/>
      <c r="K41" s="404">
        <v>100.46939</v>
      </c>
      <c r="L41" s="404"/>
      <c r="M41" s="405">
        <v>98.65912</v>
      </c>
      <c r="N41" s="405"/>
      <c r="O41" s="404">
        <v>15.71818</v>
      </c>
      <c r="P41" s="404"/>
      <c r="Q41" s="405">
        <v>16.09627</v>
      </c>
      <c r="R41" s="405"/>
      <c r="S41" s="406">
        <v>246.64823879572543</v>
      </c>
      <c r="T41" s="406"/>
      <c r="U41" s="407">
        <v>258.2852787988049</v>
      </c>
      <c r="V41" s="407"/>
      <c r="W41" s="407"/>
      <c r="X41" s="407"/>
      <c r="Y41" s="407"/>
    </row>
    <row r="42" spans="2:25" ht="16.5" customHeight="1">
      <c r="B42" s="424" t="s">
        <v>178</v>
      </c>
      <c r="C42" s="404">
        <v>57.21852</v>
      </c>
      <c r="D42" s="404"/>
      <c r="E42" s="405">
        <v>81.34819</v>
      </c>
      <c r="F42" s="405"/>
      <c r="G42" s="404">
        <v>57.31844092655362</v>
      </c>
      <c r="H42" s="404"/>
      <c r="I42" s="405">
        <v>81.34818999999999</v>
      </c>
      <c r="J42" s="405"/>
      <c r="K42" s="404">
        <v>23.577180000000002</v>
      </c>
      <c r="L42" s="404"/>
      <c r="M42" s="405">
        <v>23.203310000000002</v>
      </c>
      <c r="N42" s="405"/>
      <c r="O42" s="404">
        <v>8.69641</v>
      </c>
      <c r="P42" s="404"/>
      <c r="Q42" s="405">
        <v>6.78202</v>
      </c>
      <c r="R42" s="405"/>
      <c r="S42" s="406">
        <v>454.405893872383</v>
      </c>
      <c r="T42" s="406"/>
      <c r="U42" s="407">
        <v>365.0350079623767</v>
      </c>
      <c r="V42" s="407"/>
      <c r="W42" s="407"/>
      <c r="X42" s="407"/>
      <c r="Y42" s="407"/>
    </row>
    <row r="43" spans="2:25" ht="16.5" customHeight="1">
      <c r="B43" s="423" t="s">
        <v>179</v>
      </c>
      <c r="C43" s="404">
        <v>62.441120000000005</v>
      </c>
      <c r="D43" s="404"/>
      <c r="E43" s="405">
        <v>88.80912</v>
      </c>
      <c r="F43" s="405"/>
      <c r="G43" s="404">
        <v>62.57741668081512</v>
      </c>
      <c r="H43" s="404"/>
      <c r="I43" s="405">
        <v>88.80912</v>
      </c>
      <c r="J43" s="405"/>
      <c r="K43" s="404">
        <v>33.03826</v>
      </c>
      <c r="L43" s="404"/>
      <c r="M43" s="405">
        <v>36.89632</v>
      </c>
      <c r="N43" s="405"/>
      <c r="O43" s="404">
        <v>6.8082</v>
      </c>
      <c r="P43" s="404"/>
      <c r="Q43" s="405">
        <v>7.433520000000001</v>
      </c>
      <c r="R43" s="405"/>
      <c r="S43" s="406">
        <v>233.47226205188414</v>
      </c>
      <c r="T43" s="406"/>
      <c r="U43" s="407">
        <v>255.66905964030988</v>
      </c>
      <c r="V43" s="407"/>
      <c r="W43" s="407"/>
      <c r="X43" s="407"/>
      <c r="Y43" s="407"/>
    </row>
    <row r="44" spans="2:25" ht="16.5" customHeight="1">
      <c r="B44" s="424" t="s">
        <v>180</v>
      </c>
      <c r="C44" s="404">
        <v>24.15031</v>
      </c>
      <c r="D44" s="404"/>
      <c r="E44" s="405">
        <v>28.31319</v>
      </c>
      <c r="F44" s="405"/>
      <c r="G44" s="404">
        <v>33.02412197878018</v>
      </c>
      <c r="H44" s="404"/>
      <c r="I44" s="405">
        <v>28.31319</v>
      </c>
      <c r="J44" s="405"/>
      <c r="K44" s="404">
        <v>24.25464</v>
      </c>
      <c r="L44" s="404"/>
      <c r="M44" s="405">
        <v>27.6687</v>
      </c>
      <c r="N44" s="405"/>
      <c r="O44" s="404">
        <v>4.279859999999999</v>
      </c>
      <c r="P44" s="404"/>
      <c r="Q44" s="405">
        <v>-0.14868</v>
      </c>
      <c r="R44" s="405"/>
      <c r="S44" s="420">
        <v>413.50751006858496</v>
      </c>
      <c r="T44" s="420"/>
      <c r="U44" s="421" t="s">
        <v>171</v>
      </c>
      <c r="V44" s="407"/>
      <c r="W44" s="407"/>
      <c r="X44" s="407"/>
      <c r="Y44" s="407"/>
    </row>
    <row r="45" spans="2:25" ht="16.5" customHeight="1">
      <c r="B45" s="424" t="s">
        <v>181</v>
      </c>
      <c r="C45" s="404">
        <v>39.19629</v>
      </c>
      <c r="D45" s="404"/>
      <c r="E45" s="405">
        <v>40.732169999999996</v>
      </c>
      <c r="F45" s="405"/>
      <c r="G45" s="404">
        <v>39.26204361617891</v>
      </c>
      <c r="H45" s="404"/>
      <c r="I45" s="405">
        <v>40.732169999999996</v>
      </c>
      <c r="J45" s="405"/>
      <c r="K45" s="404">
        <v>38.7954</v>
      </c>
      <c r="L45" s="404"/>
      <c r="M45" s="405">
        <v>40.238260000000004</v>
      </c>
      <c r="N45" s="405"/>
      <c r="O45" s="404">
        <v>9.93738</v>
      </c>
      <c r="P45" s="404"/>
      <c r="Q45" s="405">
        <v>8.31183</v>
      </c>
      <c r="R45" s="405"/>
      <c r="S45" s="406">
        <v>566.4645031385077</v>
      </c>
      <c r="T45" s="406"/>
      <c r="U45" s="407">
        <v>526.9473597856767</v>
      </c>
      <c r="V45" s="407"/>
      <c r="W45" s="407"/>
      <c r="X45" s="407"/>
      <c r="Y45" s="407"/>
    </row>
    <row r="46" spans="2:25" ht="16.5" customHeight="1">
      <c r="B46" s="424" t="s">
        <v>182</v>
      </c>
      <c r="C46" s="404">
        <v>28.13468</v>
      </c>
      <c r="D46" s="404"/>
      <c r="E46" s="405">
        <v>18.60893</v>
      </c>
      <c r="F46" s="405"/>
      <c r="G46" s="404">
        <v>28.1321308493627</v>
      </c>
      <c r="H46" s="404"/>
      <c r="I46" s="405">
        <v>18.608930000000004</v>
      </c>
      <c r="J46" s="405"/>
      <c r="K46" s="404">
        <v>19.421020000000002</v>
      </c>
      <c r="L46" s="404"/>
      <c r="M46" s="405">
        <v>16.33131</v>
      </c>
      <c r="N46" s="405"/>
      <c r="O46" s="404">
        <v>6.52763</v>
      </c>
      <c r="P46" s="404"/>
      <c r="Q46" s="405">
        <v>6.32826</v>
      </c>
      <c r="R46" s="405"/>
      <c r="S46" s="406">
        <v>741.2717346423821</v>
      </c>
      <c r="T46" s="406"/>
      <c r="U46" s="407">
        <v>829.9632217329164</v>
      </c>
      <c r="V46" s="407"/>
      <c r="W46" s="407"/>
      <c r="X46" s="407"/>
      <c r="Y46" s="407"/>
    </row>
    <row r="47" spans="2:25" ht="16.5" customHeight="1">
      <c r="B47" s="424" t="s">
        <v>183</v>
      </c>
      <c r="C47" s="404">
        <v>12.97321</v>
      </c>
      <c r="D47" s="404"/>
      <c r="E47" s="405">
        <v>11.81385</v>
      </c>
      <c r="F47" s="405"/>
      <c r="G47" s="404">
        <v>12.921846240011977</v>
      </c>
      <c r="H47" s="404"/>
      <c r="I47" s="405">
        <v>11.813849999999999</v>
      </c>
      <c r="J47" s="405"/>
      <c r="K47" s="404">
        <v>7.32233</v>
      </c>
      <c r="L47" s="404"/>
      <c r="M47" s="405">
        <v>6.7772</v>
      </c>
      <c r="N47" s="405"/>
      <c r="O47" s="404">
        <v>4.04571</v>
      </c>
      <c r="P47" s="404"/>
      <c r="Q47" s="405">
        <v>2.78565</v>
      </c>
      <c r="R47" s="405"/>
      <c r="S47" s="406">
        <v>1009.9872581698497</v>
      </c>
      <c r="T47" s="406"/>
      <c r="U47" s="407">
        <v>776.4284500341682</v>
      </c>
      <c r="V47" s="407"/>
      <c r="W47" s="407"/>
      <c r="X47" s="407"/>
      <c r="Y47" s="407"/>
    </row>
    <row r="48" spans="2:25" ht="16.5" customHeight="1">
      <c r="B48" s="424" t="s">
        <v>184</v>
      </c>
      <c r="C48" s="404">
        <v>450.97684000000004</v>
      </c>
      <c r="D48" s="404"/>
      <c r="E48" s="405">
        <v>483.15968</v>
      </c>
      <c r="F48" s="405"/>
      <c r="G48" s="404">
        <v>459.22467887692073</v>
      </c>
      <c r="H48" s="404"/>
      <c r="I48" s="405">
        <v>483.1596799999999</v>
      </c>
      <c r="J48" s="405"/>
      <c r="K48" s="404">
        <v>289.01344</v>
      </c>
      <c r="L48" s="404"/>
      <c r="M48" s="405">
        <v>285.11773999999997</v>
      </c>
      <c r="N48" s="405"/>
      <c r="O48" s="404">
        <v>66.15414999999999</v>
      </c>
      <c r="P48" s="404"/>
      <c r="Q48" s="405">
        <v>64.01943</v>
      </c>
      <c r="R48" s="405"/>
      <c r="S48" s="420">
        <v>363.4943986691851</v>
      </c>
      <c r="T48" s="420"/>
      <c r="U48" s="422">
        <v>365.1364155834206</v>
      </c>
      <c r="V48" s="407"/>
      <c r="W48" s="407"/>
      <c r="X48" s="407"/>
      <c r="Y48" s="407"/>
    </row>
    <row r="49" spans="2:25" ht="16.5" customHeight="1">
      <c r="B49" s="424" t="s">
        <v>185</v>
      </c>
      <c r="C49" s="404">
        <v>102.66561999999999</v>
      </c>
      <c r="D49" s="404"/>
      <c r="E49" s="405">
        <v>78.60400999999999</v>
      </c>
      <c r="F49" s="405"/>
      <c r="G49" s="404">
        <v>88.50549317536141</v>
      </c>
      <c r="H49" s="404"/>
      <c r="I49" s="405">
        <v>78.60400999999997</v>
      </c>
      <c r="J49" s="405"/>
      <c r="K49" s="404">
        <v>78.45257000000001</v>
      </c>
      <c r="L49" s="404"/>
      <c r="M49" s="405">
        <v>57.804660000000005</v>
      </c>
      <c r="N49" s="405"/>
      <c r="O49" s="404">
        <v>14.05385</v>
      </c>
      <c r="P49" s="404"/>
      <c r="Q49" s="405">
        <v>10.53673</v>
      </c>
      <c r="R49" s="405"/>
      <c r="S49" s="406">
        <v>343.6484075419209</v>
      </c>
      <c r="T49" s="406"/>
      <c r="U49" s="407">
        <v>345.150068909354</v>
      </c>
      <c r="V49" s="407"/>
      <c r="W49" s="407"/>
      <c r="X49" s="407"/>
      <c r="Y49" s="407"/>
    </row>
    <row r="50" spans="2:25" ht="16.5" customHeight="1">
      <c r="B50" s="424" t="s">
        <v>186</v>
      </c>
      <c r="C50" s="404">
        <v>1.67461</v>
      </c>
      <c r="D50" s="404"/>
      <c r="E50" s="405">
        <v>1.51031</v>
      </c>
      <c r="F50" s="405"/>
      <c r="G50" s="404">
        <v>1.6746100000000002</v>
      </c>
      <c r="H50" s="404"/>
      <c r="I50" s="405">
        <v>1.51031</v>
      </c>
      <c r="J50" s="405"/>
      <c r="K50" s="404">
        <v>1.88655</v>
      </c>
      <c r="L50" s="404"/>
      <c r="M50" s="405">
        <v>0.82877</v>
      </c>
      <c r="N50" s="405"/>
      <c r="O50" s="404">
        <v>-0.17514</v>
      </c>
      <c r="P50" s="404"/>
      <c r="Q50" s="405">
        <v>0.37024</v>
      </c>
      <c r="R50" s="405"/>
      <c r="S50" s="420" t="s">
        <v>171</v>
      </c>
      <c r="T50" s="420"/>
      <c r="U50" s="421" t="s">
        <v>171</v>
      </c>
      <c r="V50" s="407"/>
      <c r="W50" s="407"/>
      <c r="X50" s="407"/>
      <c r="Y50" s="407"/>
    </row>
    <row r="51" spans="2:25" ht="16.5" customHeight="1">
      <c r="B51" s="408" t="s">
        <v>187</v>
      </c>
      <c r="C51" s="409">
        <v>4189.1095</v>
      </c>
      <c r="D51" s="409"/>
      <c r="E51" s="410">
        <v>3231.07299</v>
      </c>
      <c r="F51" s="410"/>
      <c r="G51" s="409">
        <v>3642.8966539399685</v>
      </c>
      <c r="H51" s="409"/>
      <c r="I51" s="410">
        <v>3231.0729899999997</v>
      </c>
      <c r="J51" s="410"/>
      <c r="K51" s="409">
        <v>1434.74048</v>
      </c>
      <c r="L51" s="409"/>
      <c r="M51" s="410">
        <v>1216.1434</v>
      </c>
      <c r="N51" s="410"/>
      <c r="O51" s="409">
        <v>101.3878</v>
      </c>
      <c r="P51" s="409"/>
      <c r="Q51" s="410">
        <v>173.18936</v>
      </c>
      <c r="R51" s="410"/>
      <c r="S51" s="411">
        <v>63.14896834316829</v>
      </c>
      <c r="T51" s="411"/>
      <c r="U51" s="412">
        <v>128.10915092076604</v>
      </c>
      <c r="V51" s="407"/>
      <c r="W51" s="407"/>
      <c r="X51" s="407"/>
      <c r="Y51" s="407"/>
    </row>
    <row r="52" spans="2:25" ht="5.25" customHeight="1">
      <c r="B52" s="425"/>
      <c r="C52" s="426"/>
      <c r="D52" s="426"/>
      <c r="E52" s="427"/>
      <c r="F52" s="427"/>
      <c r="G52" s="426"/>
      <c r="H52" s="426"/>
      <c r="I52" s="427"/>
      <c r="J52" s="427"/>
      <c r="K52" s="426"/>
      <c r="L52" s="426"/>
      <c r="M52" s="427"/>
      <c r="N52" s="427"/>
      <c r="O52" s="426"/>
      <c r="P52" s="426"/>
      <c r="Q52" s="427"/>
      <c r="R52" s="427"/>
      <c r="S52" s="428"/>
      <c r="T52" s="428"/>
      <c r="U52" s="419"/>
      <c r="V52" s="407"/>
      <c r="W52" s="407"/>
      <c r="X52" s="407"/>
      <c r="Y52" s="407"/>
    </row>
    <row r="53" spans="2:25" ht="16.5" customHeight="1" thickBot="1">
      <c r="B53" s="425" t="s">
        <v>188</v>
      </c>
      <c r="C53" s="426">
        <v>-450.54585</v>
      </c>
      <c r="D53" s="426"/>
      <c r="E53" s="427">
        <v>-772.61784</v>
      </c>
      <c r="F53" s="427"/>
      <c r="G53" s="426">
        <v>-450.54585</v>
      </c>
      <c r="H53" s="426"/>
      <c r="I53" s="427">
        <v>-772.61784</v>
      </c>
      <c r="J53" s="427"/>
      <c r="K53" s="426">
        <v>0</v>
      </c>
      <c r="L53" s="426"/>
      <c r="M53" s="427">
        <v>0</v>
      </c>
      <c r="N53" s="427"/>
      <c r="O53" s="426">
        <v>-12.14616</v>
      </c>
      <c r="P53" s="426"/>
      <c r="Q53" s="427">
        <v>2.93254</v>
      </c>
      <c r="R53" s="427"/>
      <c r="S53" s="429" t="s">
        <v>189</v>
      </c>
      <c r="T53" s="429"/>
      <c r="U53" s="430" t="s">
        <v>189</v>
      </c>
      <c r="V53" s="407"/>
      <c r="W53" s="407"/>
      <c r="X53" s="407"/>
      <c r="Y53" s="407"/>
    </row>
    <row r="54" spans="2:25" ht="17.25" customHeight="1" thickBot="1">
      <c r="B54" s="431" t="s">
        <v>190</v>
      </c>
      <c r="C54" s="432">
        <v>35540.48366</v>
      </c>
      <c r="D54" s="432"/>
      <c r="E54" s="433">
        <v>34123.969450000004</v>
      </c>
      <c r="F54" s="433"/>
      <c r="G54" s="432">
        <v>33659.61282169295</v>
      </c>
      <c r="H54" s="432"/>
      <c r="I54" s="433">
        <v>33841.96945</v>
      </c>
      <c r="J54" s="433"/>
      <c r="K54" s="432">
        <v>12462.975980000001</v>
      </c>
      <c r="L54" s="432"/>
      <c r="M54" s="433">
        <v>12275.2284</v>
      </c>
      <c r="N54" s="433"/>
      <c r="O54" s="432">
        <v>1956.8338899999999</v>
      </c>
      <c r="P54" s="432"/>
      <c r="Q54" s="433">
        <v>1864.3613799999998</v>
      </c>
      <c r="R54" s="433"/>
      <c r="S54" s="434">
        <v>69.69259200543502</v>
      </c>
      <c r="T54" s="434"/>
      <c r="U54" s="435">
        <v>75.5489082016787</v>
      </c>
      <c r="V54" s="407"/>
      <c r="W54" s="407"/>
      <c r="X54" s="407"/>
      <c r="Y54" s="407"/>
    </row>
    <row r="55" spans="2:25" ht="1.5" customHeight="1">
      <c r="B55" s="436"/>
      <c r="V55" s="407"/>
      <c r="W55" s="407"/>
      <c r="X55" s="407"/>
      <c r="Y55" s="407"/>
    </row>
    <row r="56" spans="2:25" ht="30" customHeight="1">
      <c r="B56" s="508" t="s">
        <v>191</v>
      </c>
      <c r="C56" s="508"/>
      <c r="D56" s="508"/>
      <c r="E56" s="508"/>
      <c r="F56" s="508"/>
      <c r="G56" s="508"/>
      <c r="H56" s="508"/>
      <c r="I56" s="508"/>
      <c r="J56" s="508"/>
      <c r="K56" s="508"/>
      <c r="L56" s="508"/>
      <c r="M56" s="508"/>
      <c r="N56" s="508"/>
      <c r="O56" s="508"/>
      <c r="P56" s="508"/>
      <c r="Q56" s="508"/>
      <c r="R56" s="508"/>
      <c r="S56" s="508"/>
      <c r="T56" s="508"/>
      <c r="U56" s="508"/>
      <c r="V56" s="407"/>
      <c r="W56" s="407"/>
      <c r="X56" s="407"/>
      <c r="Y56" s="407"/>
    </row>
    <row r="57" spans="2:25" ht="30" customHeight="1">
      <c r="B57" s="508" t="s">
        <v>198</v>
      </c>
      <c r="C57" s="508"/>
      <c r="D57" s="508"/>
      <c r="E57" s="508"/>
      <c r="F57" s="508"/>
      <c r="G57" s="508"/>
      <c r="H57" s="508"/>
      <c r="I57" s="508"/>
      <c r="J57" s="508"/>
      <c r="K57" s="508"/>
      <c r="L57" s="508"/>
      <c r="M57" s="508"/>
      <c r="N57" s="508"/>
      <c r="O57" s="508"/>
      <c r="P57" s="508"/>
      <c r="Q57" s="508"/>
      <c r="R57" s="508"/>
      <c r="S57" s="508"/>
      <c r="T57" s="508"/>
      <c r="U57" s="508"/>
      <c r="V57" s="407"/>
      <c r="W57" s="407"/>
      <c r="X57" s="407"/>
      <c r="Y57" s="407"/>
    </row>
    <row r="58" spans="2:18" ht="16.5" customHeight="1">
      <c r="B58" s="438" t="s">
        <v>193</v>
      </c>
      <c r="C58" s="439"/>
      <c r="D58" s="439"/>
      <c r="E58" s="439"/>
      <c r="F58" s="439"/>
      <c r="G58" s="439"/>
      <c r="H58" s="439"/>
      <c r="I58" s="439"/>
      <c r="J58" s="439"/>
      <c r="K58" s="439"/>
      <c r="L58" s="439"/>
      <c r="M58" s="439"/>
      <c r="N58" s="439"/>
      <c r="O58" s="439"/>
      <c r="P58" s="439"/>
      <c r="Q58" s="439"/>
      <c r="R58" s="439"/>
    </row>
    <row r="59" spans="2:18" ht="16.5" customHeight="1">
      <c r="B59" s="438" t="s">
        <v>194</v>
      </c>
      <c r="C59" s="439"/>
      <c r="D59" s="439"/>
      <c r="E59" s="439"/>
      <c r="F59" s="439"/>
      <c r="G59" s="439"/>
      <c r="H59" s="439"/>
      <c r="I59" s="439"/>
      <c r="J59" s="439"/>
      <c r="K59" s="439"/>
      <c r="L59" s="439"/>
      <c r="M59" s="439"/>
      <c r="N59" s="439"/>
      <c r="O59" s="439"/>
      <c r="P59" s="439"/>
      <c r="Q59" s="439"/>
      <c r="R59" s="439"/>
    </row>
    <row r="60" spans="2:25" ht="16.5" customHeight="1">
      <c r="B60" s="438" t="s">
        <v>251</v>
      </c>
      <c r="C60" s="439"/>
      <c r="D60" s="439"/>
      <c r="E60" s="439"/>
      <c r="F60" s="439"/>
      <c r="G60" s="439"/>
      <c r="H60" s="439"/>
      <c r="I60" s="439"/>
      <c r="J60" s="439"/>
      <c r="K60" s="439"/>
      <c r="L60" s="439"/>
      <c r="M60" s="439"/>
      <c r="N60" s="439"/>
      <c r="O60" s="439"/>
      <c r="P60" s="439"/>
      <c r="Q60" s="439"/>
      <c r="R60" s="439"/>
      <c r="W60" s="407"/>
      <c r="X60" s="407"/>
      <c r="Y60" s="407"/>
    </row>
    <row r="61" spans="2:18" ht="16.5" customHeight="1">
      <c r="B61" s="438" t="s">
        <v>195</v>
      </c>
      <c r="C61" s="439"/>
      <c r="D61" s="439"/>
      <c r="E61" s="439"/>
      <c r="F61" s="439"/>
      <c r="G61" s="439"/>
      <c r="H61" s="439"/>
      <c r="I61" s="439"/>
      <c r="J61" s="439"/>
      <c r="K61" s="439"/>
      <c r="L61" s="439"/>
      <c r="M61" s="439"/>
      <c r="N61" s="439"/>
      <c r="O61" s="439"/>
      <c r="P61" s="439"/>
      <c r="Q61" s="439"/>
      <c r="R61" s="439"/>
    </row>
    <row r="62" spans="2:18" ht="16.5" customHeight="1">
      <c r="B62" s="438" t="s">
        <v>196</v>
      </c>
      <c r="C62" s="439"/>
      <c r="D62" s="439"/>
      <c r="E62" s="439"/>
      <c r="F62" s="439"/>
      <c r="G62" s="439"/>
      <c r="H62" s="439"/>
      <c r="I62" s="439"/>
      <c r="J62" s="439"/>
      <c r="K62" s="439"/>
      <c r="L62" s="439"/>
      <c r="M62" s="439"/>
      <c r="N62" s="439"/>
      <c r="O62" s="439"/>
      <c r="P62" s="439"/>
      <c r="Q62" s="439"/>
      <c r="R62" s="439"/>
    </row>
    <row r="63" spans="2:18" ht="5.25" customHeight="1">
      <c r="B63" s="438"/>
      <c r="C63" s="439"/>
      <c r="D63" s="439"/>
      <c r="E63" s="439"/>
      <c r="F63" s="439"/>
      <c r="G63" s="439"/>
      <c r="H63" s="439"/>
      <c r="I63" s="439"/>
      <c r="J63" s="439"/>
      <c r="K63" s="439"/>
      <c r="L63" s="439"/>
      <c r="M63" s="439"/>
      <c r="N63" s="439"/>
      <c r="O63" s="439"/>
      <c r="P63" s="439"/>
      <c r="Q63" s="439"/>
      <c r="R63" s="439"/>
    </row>
    <row r="64" spans="2:18" ht="16.5" customHeight="1">
      <c r="B64" s="438"/>
      <c r="C64" s="439"/>
      <c r="D64" s="439"/>
      <c r="E64" s="439"/>
      <c r="F64" s="439"/>
      <c r="G64" s="439"/>
      <c r="H64" s="439"/>
      <c r="I64" s="439"/>
      <c r="J64" s="439"/>
      <c r="K64" s="439"/>
      <c r="L64" s="439"/>
      <c r="M64" s="439"/>
      <c r="N64" s="439"/>
      <c r="O64" s="439"/>
      <c r="P64" s="439"/>
      <c r="Q64" s="439"/>
      <c r="R64" s="439"/>
    </row>
    <row r="66" ht="12.75">
      <c r="A66" s="386"/>
    </row>
    <row r="67" ht="12.75">
      <c r="A67" s="386"/>
    </row>
    <row r="68" ht="12.75">
      <c r="A68" s="386"/>
    </row>
    <row r="69" ht="12.75">
      <c r="A69" s="386"/>
    </row>
  </sheetData>
  <sheetProtection/>
  <mergeCells count="16">
    <mergeCell ref="S6:U6"/>
    <mergeCell ref="W6:Y6"/>
    <mergeCell ref="B56:U56"/>
    <mergeCell ref="B57:U57"/>
    <mergeCell ref="C5:E5"/>
    <mergeCell ref="G5:I5"/>
    <mergeCell ref="C6:E6"/>
    <mergeCell ref="G6:I6"/>
    <mergeCell ref="K6:M6"/>
    <mergeCell ref="O6:Q6"/>
    <mergeCell ref="C4:E4"/>
    <mergeCell ref="G4:I4"/>
    <mergeCell ref="K4:M4"/>
    <mergeCell ref="O4:Q4"/>
    <mergeCell ref="S4:U4"/>
    <mergeCell ref="W4:Y4"/>
  </mergeCells>
  <printOptions/>
  <pageMargins left="0.7874015748031497" right="0.3937007874015748" top="0.2362204724409449" bottom="0.07874015748031496" header="0.1968503937007874" footer="0.5118110236220472"/>
  <pageSetup fitToHeight="1" fitToWidth="1" horizontalDpi="600" verticalDpi="600" orientation="landscape" paperSize="9" scale="60" r:id="rId2"/>
  <headerFooter alignWithMargins="0">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BO197"/>
  <sheetViews>
    <sheetView showGridLines="0" zoomScalePageLayoutView="0" workbookViewId="0" topLeftCell="A1">
      <pane xSplit="1" topLeftCell="P1" activePane="topRight" state="frozen"/>
      <selection pane="topLeft" activeCell="A1" sqref="A1"/>
      <selection pane="topRight" activeCell="A44" sqref="A44"/>
    </sheetView>
  </sheetViews>
  <sheetFormatPr defaultColWidth="10.8515625" defaultRowHeight="12.75"/>
  <cols>
    <col min="1" max="1" width="55.140625" style="65" customWidth="1"/>
    <col min="2" max="7" width="12.7109375" style="86" customWidth="1"/>
    <col min="8" max="8" width="9.7109375" style="269" customWidth="1"/>
    <col min="9" max="9" width="1.7109375" style="5" customWidth="1"/>
    <col min="10" max="12" width="12.7109375" style="270" customWidth="1"/>
    <col min="13" max="13" width="12.7109375" style="86" customWidth="1"/>
    <col min="14" max="14" width="12.7109375" style="270" customWidth="1"/>
    <col min="15" max="15" width="12.7109375" style="86" customWidth="1"/>
    <col min="16" max="16" width="9.7109375" style="269" customWidth="1"/>
    <col min="17" max="17" width="1.7109375" style="5" customWidth="1"/>
    <col min="18" max="20" width="12.7109375" style="270" customWidth="1"/>
    <col min="21" max="21" width="12.7109375" style="86" customWidth="1"/>
    <col min="22" max="22" width="12.7109375" style="270" customWidth="1"/>
    <col min="23" max="23" width="12.7109375" style="86" customWidth="1"/>
    <col min="24" max="24" width="9.7109375" style="269" customWidth="1"/>
    <col min="25" max="25" width="1.7109375" style="5" customWidth="1"/>
    <col min="26" max="28" width="12.7109375" style="270" customWidth="1"/>
    <col min="29" max="29" width="12.7109375" style="86" customWidth="1"/>
    <col min="30" max="30" width="12.7109375" style="270" customWidth="1"/>
    <col min="31" max="31" width="12.7109375" style="86" customWidth="1"/>
    <col min="32" max="32" width="9.7109375" style="269" customWidth="1"/>
    <col min="33" max="33" width="1.7109375" style="5" customWidth="1"/>
    <col min="34" max="36" width="12.7109375" style="270" customWidth="1"/>
    <col min="37" max="37" width="12.7109375" style="86" customWidth="1"/>
    <col min="38" max="38" width="12.7109375" style="270" customWidth="1"/>
    <col min="39" max="39" width="12.7109375" style="86" customWidth="1"/>
    <col min="40" max="40" width="9.7109375" style="269" customWidth="1"/>
    <col min="41" max="41" width="1.7109375" style="5" customWidth="1"/>
    <col min="42" max="44" width="12.7109375" style="270" customWidth="1"/>
    <col min="45" max="45" width="12.7109375" style="86" customWidth="1"/>
    <col min="46" max="46" width="12.7109375" style="270" customWidth="1"/>
    <col min="47" max="47" width="12.7109375" style="86" customWidth="1"/>
    <col min="48" max="48" width="9.7109375" style="269" customWidth="1"/>
    <col min="49" max="49" width="1.7109375" style="5" customWidth="1"/>
    <col min="50" max="50" width="11.421875" style="0" customWidth="1"/>
    <col min="51" max="100" width="11.7109375" style="5" customWidth="1"/>
    <col min="101" max="101" width="12.7109375" style="5" bestFit="1" customWidth="1"/>
    <col min="102" max="102" width="10.7109375" style="5" bestFit="1" customWidth="1"/>
    <col min="103" max="104" width="11.421875" style="5" customWidth="1"/>
    <col min="105" max="105" width="10.421875" style="5" bestFit="1" customWidth="1"/>
    <col min="106" max="106" width="12.7109375" style="5" bestFit="1" customWidth="1"/>
    <col min="107" max="107" width="12.00390625" style="5" bestFit="1" customWidth="1"/>
    <col min="108" max="109" width="12.7109375" style="5" bestFit="1" customWidth="1"/>
    <col min="110" max="110" width="11.00390625" style="5" bestFit="1" customWidth="1"/>
    <col min="111" max="111" width="12.7109375" style="5" bestFit="1" customWidth="1"/>
    <col min="112" max="112" width="11.421875" style="5" customWidth="1"/>
    <col min="113" max="113" width="11.28125" style="5" bestFit="1" customWidth="1"/>
    <col min="114" max="115" width="10.7109375" style="5" bestFit="1" customWidth="1"/>
    <col min="116" max="116" width="12.00390625" style="5" bestFit="1" customWidth="1"/>
    <col min="117" max="117" width="12.7109375" style="5" bestFit="1" customWidth="1"/>
    <col min="118" max="118" width="11.28125" style="5" bestFit="1" customWidth="1"/>
    <col min="119" max="120" width="12.00390625" style="5" bestFit="1" customWidth="1"/>
    <col min="121" max="122" width="12.7109375" style="5" bestFit="1" customWidth="1"/>
    <col min="123" max="123" width="10.7109375" style="5" bestFit="1" customWidth="1"/>
    <col min="124" max="124" width="12.7109375" style="5" bestFit="1" customWidth="1"/>
    <col min="125" max="126" width="12.00390625" style="5" bestFit="1" customWidth="1"/>
    <col min="127" max="127" width="12.7109375" style="5" bestFit="1" customWidth="1"/>
    <col min="128" max="128" width="14.57421875" style="5" bestFit="1" customWidth="1"/>
    <col min="129" max="129" width="10.421875" style="5" bestFit="1" customWidth="1"/>
    <col min="130" max="130" width="9.140625" style="5" customWidth="1"/>
    <col min="131" max="131" width="11.00390625" style="5" bestFit="1" customWidth="1"/>
    <col min="132" max="132" width="10.8515625" style="5" bestFit="1" customWidth="1"/>
    <col min="133" max="133" width="10.140625" style="5" bestFit="1" customWidth="1"/>
    <col min="134" max="134" width="11.00390625" style="5" bestFit="1" customWidth="1"/>
    <col min="135" max="137" width="10.7109375" style="5" bestFit="1" customWidth="1"/>
    <col min="138" max="138" width="12.00390625" style="5" bestFit="1" customWidth="1"/>
    <col min="139" max="139" width="15.140625" style="5" bestFit="1" customWidth="1"/>
    <col min="140" max="140" width="12.7109375" style="5" bestFit="1" customWidth="1"/>
    <col min="141" max="142" width="12.00390625" style="5" bestFit="1" customWidth="1"/>
    <col min="143" max="143" width="11.421875" style="5" customWidth="1"/>
    <col min="144" max="144" width="10.28125" style="5" bestFit="1" customWidth="1"/>
    <col min="145" max="145" width="11.421875" style="5" customWidth="1"/>
    <col min="146" max="146" width="10.8515625" style="5" bestFit="1" customWidth="1"/>
    <col min="147" max="147" width="10.421875" style="5" bestFit="1" customWidth="1"/>
    <col min="148" max="149" width="11.421875" style="5" customWidth="1"/>
    <col min="150" max="150" width="15.140625" style="5" bestFit="1" customWidth="1"/>
    <col min="151" max="154" width="12.00390625" style="5" bestFit="1" customWidth="1"/>
    <col min="155" max="155" width="13.8515625" style="5" bestFit="1" customWidth="1"/>
    <col min="156" max="156" width="11.00390625" style="5" bestFit="1" customWidth="1"/>
    <col min="157" max="157" width="10.7109375" style="5" bestFit="1" customWidth="1"/>
    <col min="158" max="171" width="12.00390625" style="5" bestFit="1" customWidth="1"/>
    <col min="172" max="172" width="13.8515625" style="5" bestFit="1" customWidth="1"/>
    <col min="173" max="173" width="10.421875" style="5" bestFit="1" customWidth="1"/>
    <col min="174" max="174" width="9.140625" style="5" customWidth="1"/>
    <col min="175" max="176" width="12.00390625" style="5" bestFit="1" customWidth="1"/>
    <col min="177" max="177" width="12.7109375" style="5" bestFit="1" customWidth="1"/>
    <col min="178" max="178" width="14.57421875" style="5" bestFit="1" customWidth="1"/>
    <col min="179" max="183" width="12.00390625" style="5" bestFit="1" customWidth="1"/>
    <col min="184" max="184" width="13.8515625" style="5" bestFit="1" customWidth="1"/>
    <col min="185" max="185" width="11.421875" style="5" customWidth="1"/>
    <col min="186" max="187" width="12.00390625" style="5" bestFit="1" customWidth="1"/>
    <col min="188" max="188" width="11.00390625" style="5" bestFit="1" customWidth="1"/>
    <col min="189" max="189" width="10.8515625" style="5" bestFit="1" customWidth="1"/>
    <col min="190" max="16384" width="10.8515625" style="5" customWidth="1"/>
  </cols>
  <sheetData>
    <row r="1" spans="1:48" s="9" customFormat="1" ht="19.5" customHeight="1">
      <c r="A1" s="158" t="s">
        <v>107</v>
      </c>
      <c r="B1" s="173"/>
      <c r="C1" s="173"/>
      <c r="D1" s="173"/>
      <c r="E1" s="173"/>
      <c r="F1" s="173"/>
      <c r="G1" s="173"/>
      <c r="H1" s="212"/>
      <c r="J1" s="19"/>
      <c r="K1" s="19"/>
      <c r="L1" s="19"/>
      <c r="M1" s="173"/>
      <c r="N1" s="19"/>
      <c r="O1" s="173"/>
      <c r="P1" s="212"/>
      <c r="R1" s="19"/>
      <c r="S1" s="19"/>
      <c r="T1" s="19"/>
      <c r="U1" s="173"/>
      <c r="V1" s="19"/>
      <c r="W1" s="173"/>
      <c r="X1" s="212"/>
      <c r="Z1" s="19"/>
      <c r="AA1" s="19"/>
      <c r="AB1" s="19"/>
      <c r="AC1" s="173"/>
      <c r="AD1" s="19"/>
      <c r="AE1" s="173"/>
      <c r="AF1" s="212"/>
      <c r="AH1" s="19"/>
      <c r="AI1" s="19"/>
      <c r="AJ1" s="19"/>
      <c r="AK1" s="173"/>
      <c r="AL1" s="19"/>
      <c r="AM1" s="173"/>
      <c r="AN1" s="212"/>
      <c r="AP1" s="19"/>
      <c r="AQ1" s="19"/>
      <c r="AR1" s="19"/>
      <c r="AS1" s="173"/>
      <c r="AT1" s="19"/>
      <c r="AU1" s="173"/>
      <c r="AV1" s="212"/>
    </row>
    <row r="2" spans="1:48" s="9" customFormat="1" ht="19.5" customHeight="1">
      <c r="A2" s="159" t="s">
        <v>137</v>
      </c>
      <c r="B2" s="173"/>
      <c r="C2" s="173"/>
      <c r="D2" s="173"/>
      <c r="E2" s="173"/>
      <c r="F2" s="173"/>
      <c r="G2" s="173"/>
      <c r="H2" s="212"/>
      <c r="J2" s="19"/>
      <c r="K2" s="19"/>
      <c r="L2" s="356"/>
      <c r="M2" s="173"/>
      <c r="N2" s="19"/>
      <c r="O2" s="173"/>
      <c r="P2" s="212"/>
      <c r="R2" s="19"/>
      <c r="S2" s="19"/>
      <c r="T2" s="19"/>
      <c r="U2" s="173"/>
      <c r="V2" s="19"/>
      <c r="W2" s="173"/>
      <c r="X2" s="212"/>
      <c r="Z2" s="19"/>
      <c r="AA2" s="19"/>
      <c r="AB2" s="19"/>
      <c r="AC2" s="173"/>
      <c r="AD2" s="19"/>
      <c r="AE2" s="173"/>
      <c r="AF2" s="212"/>
      <c r="AH2" s="19"/>
      <c r="AI2" s="19"/>
      <c r="AJ2" s="19"/>
      <c r="AK2" s="173"/>
      <c r="AL2" s="19"/>
      <c r="AM2" s="173"/>
      <c r="AN2" s="212"/>
      <c r="AP2" s="19"/>
      <c r="AQ2" s="19"/>
      <c r="AR2" s="19"/>
      <c r="AS2" s="173"/>
      <c r="AT2" s="19"/>
      <c r="AU2" s="173"/>
      <c r="AV2" s="212"/>
    </row>
    <row r="3" spans="1:48" s="14" customFormat="1" ht="12" customHeight="1">
      <c r="A3" s="160"/>
      <c r="B3" s="175"/>
      <c r="C3" s="175"/>
      <c r="D3" s="175"/>
      <c r="E3" s="175"/>
      <c r="F3" s="175"/>
      <c r="G3" s="175"/>
      <c r="H3" s="177"/>
      <c r="J3" s="21"/>
      <c r="K3" s="21"/>
      <c r="L3" s="355"/>
      <c r="M3" s="175"/>
      <c r="N3" s="21"/>
      <c r="O3" s="175"/>
      <c r="P3" s="177"/>
      <c r="R3" s="21"/>
      <c r="S3" s="21"/>
      <c r="T3" s="21"/>
      <c r="U3" s="175"/>
      <c r="V3" s="21"/>
      <c r="W3" s="175"/>
      <c r="X3" s="177"/>
      <c r="Z3" s="21"/>
      <c r="AA3" s="21"/>
      <c r="AB3" s="21"/>
      <c r="AC3" s="175"/>
      <c r="AD3" s="21"/>
      <c r="AE3" s="175"/>
      <c r="AF3" s="177"/>
      <c r="AH3" s="21"/>
      <c r="AI3" s="21"/>
      <c r="AJ3" s="21"/>
      <c r="AK3" s="175"/>
      <c r="AL3" s="21"/>
      <c r="AM3" s="175"/>
      <c r="AN3" s="177"/>
      <c r="AP3" s="21"/>
      <c r="AQ3" s="21"/>
      <c r="AR3" s="21"/>
      <c r="AS3" s="175"/>
      <c r="AT3" s="21"/>
      <c r="AU3" s="175"/>
      <c r="AV3" s="177"/>
    </row>
    <row r="4" spans="1:49" s="14" customFormat="1" ht="19.5" customHeight="1">
      <c r="A4" s="213" t="s">
        <v>78</v>
      </c>
      <c r="B4" s="107" t="s">
        <v>22</v>
      </c>
      <c r="C4" s="214"/>
      <c r="D4" s="214"/>
      <c r="E4" s="214"/>
      <c r="F4" s="214"/>
      <c r="G4" s="214"/>
      <c r="H4" s="215"/>
      <c r="I4" s="11"/>
      <c r="J4" s="107" t="s">
        <v>21</v>
      </c>
      <c r="K4" s="216"/>
      <c r="L4" s="216"/>
      <c r="M4" s="214"/>
      <c r="N4" s="216"/>
      <c r="O4" s="214"/>
      <c r="P4" s="215"/>
      <c r="Q4" s="11"/>
      <c r="R4" s="107" t="s">
        <v>6</v>
      </c>
      <c r="S4" s="216"/>
      <c r="T4" s="216"/>
      <c r="U4" s="214"/>
      <c r="V4" s="216"/>
      <c r="W4" s="214"/>
      <c r="X4" s="215"/>
      <c r="Y4" s="11"/>
      <c r="Z4" s="107" t="s">
        <v>54</v>
      </c>
      <c r="AA4" s="216"/>
      <c r="AB4" s="216"/>
      <c r="AC4" s="214"/>
      <c r="AD4" s="216"/>
      <c r="AE4" s="214"/>
      <c r="AF4" s="215"/>
      <c r="AG4" s="11"/>
      <c r="AH4" s="107" t="s">
        <v>56</v>
      </c>
      <c r="AI4" s="216"/>
      <c r="AJ4" s="216"/>
      <c r="AK4" s="214"/>
      <c r="AL4" s="216"/>
      <c r="AM4" s="214"/>
      <c r="AN4" s="215"/>
      <c r="AO4" s="11"/>
      <c r="AP4" s="107" t="s">
        <v>63</v>
      </c>
      <c r="AQ4" s="216"/>
      <c r="AR4" s="216"/>
      <c r="AS4" s="214"/>
      <c r="AT4" s="216"/>
      <c r="AU4" s="214"/>
      <c r="AV4" s="215"/>
      <c r="AW4" s="11"/>
    </row>
    <row r="5" spans="1:58" s="221" customFormat="1" ht="19.5" customHeight="1" thickBot="1">
      <c r="A5" s="34" t="s">
        <v>64</v>
      </c>
      <c r="B5" s="218">
        <v>41729</v>
      </c>
      <c r="C5" s="218">
        <v>41820</v>
      </c>
      <c r="D5" s="218">
        <v>41912</v>
      </c>
      <c r="E5" s="219">
        <v>42004</v>
      </c>
      <c r="F5" s="218">
        <v>42094</v>
      </c>
      <c r="G5" s="219">
        <v>42185</v>
      </c>
      <c r="H5" s="23" t="s">
        <v>129</v>
      </c>
      <c r="I5" s="220"/>
      <c r="J5" s="218">
        <v>41729</v>
      </c>
      <c r="K5" s="218">
        <v>41820</v>
      </c>
      <c r="L5" s="218">
        <v>41912</v>
      </c>
      <c r="M5" s="219">
        <v>42004</v>
      </c>
      <c r="N5" s="218">
        <v>42094</v>
      </c>
      <c r="O5" s="219">
        <v>42185</v>
      </c>
      <c r="P5" s="23" t="s">
        <v>129</v>
      </c>
      <c r="Q5" s="220"/>
      <c r="R5" s="218">
        <v>41729</v>
      </c>
      <c r="S5" s="218">
        <v>41820</v>
      </c>
      <c r="T5" s="218">
        <v>41912</v>
      </c>
      <c r="U5" s="219">
        <v>42004</v>
      </c>
      <c r="V5" s="218">
        <v>42094</v>
      </c>
      <c r="W5" s="219">
        <v>42185</v>
      </c>
      <c r="X5" s="23" t="s">
        <v>129</v>
      </c>
      <c r="Y5" s="220"/>
      <c r="Z5" s="218">
        <v>41729</v>
      </c>
      <c r="AA5" s="218">
        <v>41820</v>
      </c>
      <c r="AB5" s="218">
        <v>41912</v>
      </c>
      <c r="AC5" s="219">
        <v>42004</v>
      </c>
      <c r="AD5" s="218">
        <v>42094</v>
      </c>
      <c r="AE5" s="219">
        <v>42185</v>
      </c>
      <c r="AF5" s="23" t="s">
        <v>129</v>
      </c>
      <c r="AG5" s="220"/>
      <c r="AH5" s="218">
        <v>41729</v>
      </c>
      <c r="AI5" s="218">
        <v>41820</v>
      </c>
      <c r="AJ5" s="218">
        <v>41912</v>
      </c>
      <c r="AK5" s="219">
        <v>42004</v>
      </c>
      <c r="AL5" s="218">
        <v>42094</v>
      </c>
      <c r="AM5" s="219">
        <v>42185</v>
      </c>
      <c r="AN5" s="23" t="s">
        <v>129</v>
      </c>
      <c r="AO5" s="220"/>
      <c r="AP5" s="218">
        <v>41729</v>
      </c>
      <c r="AQ5" s="218">
        <v>41820</v>
      </c>
      <c r="AR5" s="218">
        <v>41912</v>
      </c>
      <c r="AS5" s="219">
        <v>42004</v>
      </c>
      <c r="AT5" s="218">
        <v>42094</v>
      </c>
      <c r="AU5" s="219">
        <v>42185</v>
      </c>
      <c r="AV5" s="23" t="s">
        <v>129</v>
      </c>
      <c r="AW5" s="220"/>
      <c r="AY5" s="222"/>
      <c r="AZ5" s="222"/>
      <c r="BA5" s="222"/>
      <c r="BB5" s="222"/>
      <c r="BC5" s="222"/>
      <c r="BD5" s="222"/>
      <c r="BE5" s="222"/>
      <c r="BF5" s="222"/>
    </row>
    <row r="6" spans="1:51" s="225" customFormat="1" ht="12.75">
      <c r="A6" s="16" t="s">
        <v>79</v>
      </c>
      <c r="B6" s="223">
        <v>12166.54545</v>
      </c>
      <c r="C6" s="223">
        <v>12703.98511</v>
      </c>
      <c r="D6" s="223">
        <v>11657.667130000002</v>
      </c>
      <c r="E6" s="228">
        <v>13862.9248</v>
      </c>
      <c r="F6" s="223">
        <v>14588.768109999999</v>
      </c>
      <c r="G6" s="228">
        <v>12259.40355</v>
      </c>
      <c r="H6" s="224">
        <f aca="true" t="shared" si="0" ref="H6:H17">IF(OR(AND(E6&lt;0,G6&gt;0),AND(E6&gt;0,G6&lt;0),SUM(E6)=0,E6="-",G6="-"),"-",(SUM(G6-E6))/SUM(E6))</f>
        <v>-0.1156697647238193</v>
      </c>
      <c r="J6" s="223">
        <v>3857.40082</v>
      </c>
      <c r="K6" s="223">
        <v>3620.90111</v>
      </c>
      <c r="L6" s="223">
        <v>3133.0364799999998</v>
      </c>
      <c r="M6" s="228">
        <v>3668.28764</v>
      </c>
      <c r="N6" s="223">
        <v>4025.69782</v>
      </c>
      <c r="O6" s="228">
        <v>3332.83515</v>
      </c>
      <c r="P6" s="224">
        <f aca="true" t="shared" si="1" ref="P6:P17">IF(OR(AND(M6&lt;0,O6&gt;0),AND(M6&gt;0,O6&lt;0),SUM(M6)=0,M6="-",O6="-"),"-",(SUM(O6-M6))/SUM(M6))</f>
        <v>-0.09144661567488206</v>
      </c>
      <c r="R6" s="223">
        <v>6508.05508</v>
      </c>
      <c r="S6" s="223">
        <v>7463.18843</v>
      </c>
      <c r="T6" s="223">
        <v>6912.44653</v>
      </c>
      <c r="U6" s="228">
        <v>7555.308410000001</v>
      </c>
      <c r="V6" s="223">
        <v>7900.543860000001</v>
      </c>
      <c r="W6" s="228">
        <v>6388.1234699999995</v>
      </c>
      <c r="X6" s="224">
        <f aca="true" t="shared" si="2" ref="X6:X17">IF(OR(AND(U6&lt;0,W6&gt;0),AND(U6&gt;0,W6&lt;0),SUM(U6)=0,U6="-",W6="-"),"-",(SUM(W6-U6))/SUM(U6))</f>
        <v>-0.15448541299189678</v>
      </c>
      <c r="Z6" s="223">
        <v>1558.73696</v>
      </c>
      <c r="AA6" s="223">
        <v>1382.2556499999998</v>
      </c>
      <c r="AB6" s="223">
        <v>1699.2377900000001</v>
      </c>
      <c r="AC6" s="228">
        <v>1448.98962</v>
      </c>
      <c r="AD6" s="223">
        <v>1346.36586</v>
      </c>
      <c r="AE6" s="228">
        <v>1662.0854399999998</v>
      </c>
      <c r="AF6" s="224">
        <f aca="true" t="shared" si="3" ref="AF6:AF17">IF(OR(AND(AC6&lt;0,AE6&gt;0),AND(AC6&gt;0,AE6&lt;0),SUM(AC6)=0,AC6="-",AE6="-"),"-",(SUM(AE6-AC6))/SUM(AC6))</f>
        <v>0.14706511148092266</v>
      </c>
      <c r="AH6" s="223">
        <v>1382.00552</v>
      </c>
      <c r="AI6" s="223">
        <v>1317.39886</v>
      </c>
      <c r="AJ6" s="223">
        <v>1537.62654</v>
      </c>
      <c r="AK6" s="228">
        <v>2028.26429</v>
      </c>
      <c r="AL6" s="223">
        <v>2276.82409</v>
      </c>
      <c r="AM6" s="228">
        <v>1435.61341</v>
      </c>
      <c r="AN6" s="224">
        <f aca="true" t="shared" si="4" ref="AN6:AN17">IF(OR(AND(AK6&lt;0,AM6&gt;0),AND(AK6&gt;0,AM6&lt;0),SUM(AK6)=0,AK6="-",AM6="-"),"-",(SUM(AM6-AK6))/SUM(AK6))</f>
        <v>-0.2921960825923727</v>
      </c>
      <c r="AP6" s="223">
        <v>-1139.65293</v>
      </c>
      <c r="AQ6" s="223">
        <v>-1079.75894</v>
      </c>
      <c r="AR6" s="223">
        <v>-1624.68021</v>
      </c>
      <c r="AS6" s="228">
        <v>-837.92516</v>
      </c>
      <c r="AT6" s="223">
        <v>-960.6635200000001</v>
      </c>
      <c r="AU6" s="228">
        <v>-559.25392</v>
      </c>
      <c r="AV6" s="224">
        <f aca="true" t="shared" si="5" ref="AV6:AV17">IF(OR(AND(AS6&lt;0,AU6&gt;0),AND(AS6&gt;0,AU6&lt;0),SUM(AS6)=0,AS6="-",AU6="-"),"-",(SUM(AU6-AS6))/SUM(AS6))</f>
        <v>-0.33257294720688424</v>
      </c>
      <c r="AY6" s="229"/>
    </row>
    <row r="7" spans="1:51" s="225" customFormat="1" ht="12.75">
      <c r="A7" s="16" t="s">
        <v>80</v>
      </c>
      <c r="B7" s="223">
        <v>5888.65549</v>
      </c>
      <c r="C7" s="223">
        <v>6241.69122</v>
      </c>
      <c r="D7" s="223">
        <v>6162.00638</v>
      </c>
      <c r="E7" s="228">
        <v>5874.5028600000005</v>
      </c>
      <c r="F7" s="223">
        <v>7144.130349999999</v>
      </c>
      <c r="G7" s="228">
        <v>7121.21364</v>
      </c>
      <c r="H7" s="224">
        <f t="shared" si="0"/>
        <v>0.2122240485214436</v>
      </c>
      <c r="J7" s="223">
        <v>519.21595</v>
      </c>
      <c r="K7" s="223">
        <v>628.55377</v>
      </c>
      <c r="L7" s="223">
        <v>653.5483</v>
      </c>
      <c r="M7" s="228">
        <v>600.52948</v>
      </c>
      <c r="N7" s="223">
        <v>531.92267</v>
      </c>
      <c r="O7" s="228">
        <v>567.6732900000001</v>
      </c>
      <c r="P7" s="224">
        <f t="shared" si="1"/>
        <v>-0.05471203511940824</v>
      </c>
      <c r="R7" s="223">
        <v>5437.62372</v>
      </c>
      <c r="S7" s="223">
        <v>5523.9199100000005</v>
      </c>
      <c r="T7" s="223">
        <v>5578.50832</v>
      </c>
      <c r="U7" s="228">
        <v>5237.503</v>
      </c>
      <c r="V7" s="223">
        <v>6399.22796</v>
      </c>
      <c r="W7" s="228">
        <v>6430.70975</v>
      </c>
      <c r="X7" s="224">
        <f t="shared" si="2"/>
        <v>0.22781977404117962</v>
      </c>
      <c r="Z7" s="223">
        <v>110.96924</v>
      </c>
      <c r="AA7" s="223">
        <v>72.07045</v>
      </c>
      <c r="AB7" s="223">
        <v>45.7072</v>
      </c>
      <c r="AC7" s="228">
        <v>45.73919</v>
      </c>
      <c r="AD7" s="223">
        <v>44.81335</v>
      </c>
      <c r="AE7" s="228">
        <v>39.35219</v>
      </c>
      <c r="AF7" s="224">
        <f t="shared" si="3"/>
        <v>-0.13963955199031727</v>
      </c>
      <c r="AH7" s="223">
        <v>186.99489000000003</v>
      </c>
      <c r="AI7" s="223">
        <v>464.04462</v>
      </c>
      <c r="AJ7" s="223">
        <v>394.31681</v>
      </c>
      <c r="AK7" s="228">
        <v>511.31752</v>
      </c>
      <c r="AL7" s="223">
        <v>629.00949</v>
      </c>
      <c r="AM7" s="228">
        <v>516.43657</v>
      </c>
      <c r="AN7" s="224">
        <f t="shared" si="4"/>
        <v>0.010011489533939613</v>
      </c>
      <c r="AP7" s="223">
        <v>-366.14831</v>
      </c>
      <c r="AQ7" s="223">
        <v>-446.89753</v>
      </c>
      <c r="AR7" s="223">
        <v>-510.07425</v>
      </c>
      <c r="AS7" s="228">
        <v>-520.58633</v>
      </c>
      <c r="AT7" s="223">
        <v>-460.84312</v>
      </c>
      <c r="AU7" s="228">
        <v>-432.95815999999996</v>
      </c>
      <c r="AV7" s="224">
        <f t="shared" si="5"/>
        <v>-0.16832591435891145</v>
      </c>
      <c r="AY7" s="229"/>
    </row>
    <row r="8" spans="1:51" s="140" customFormat="1" ht="12.75">
      <c r="A8" s="45" t="s">
        <v>81</v>
      </c>
      <c r="B8" s="223">
        <v>430291.43523</v>
      </c>
      <c r="C8" s="223">
        <v>448428.75641000003</v>
      </c>
      <c r="D8" s="223">
        <v>471167.31580000004</v>
      </c>
      <c r="E8" s="44">
        <v>486445.21</v>
      </c>
      <c r="F8" s="223">
        <v>535637.87444</v>
      </c>
      <c r="G8" s="44">
        <v>505930.23586</v>
      </c>
      <c r="H8" s="224">
        <f t="shared" si="0"/>
        <v>0.040055951748399356</v>
      </c>
      <c r="J8" s="223">
        <v>90180.80043</v>
      </c>
      <c r="K8" s="223">
        <v>92316.0044</v>
      </c>
      <c r="L8" s="223">
        <v>94581.32594</v>
      </c>
      <c r="M8" s="44">
        <v>97128.77382999999</v>
      </c>
      <c r="N8" s="223">
        <v>103377.90643999999</v>
      </c>
      <c r="O8" s="44">
        <v>101262.18439</v>
      </c>
      <c r="P8" s="224">
        <f t="shared" si="1"/>
        <v>0.042555984153928694</v>
      </c>
      <c r="R8" s="223">
        <v>324995.7114</v>
      </c>
      <c r="S8" s="223">
        <v>341310.08867</v>
      </c>
      <c r="T8" s="223">
        <v>359677.26041000005</v>
      </c>
      <c r="U8" s="44">
        <v>374589.24631</v>
      </c>
      <c r="V8" s="223">
        <v>414047.79255</v>
      </c>
      <c r="W8" s="44">
        <v>387507.14006999996</v>
      </c>
      <c r="X8" s="224">
        <f t="shared" si="2"/>
        <v>0.03448549013953659</v>
      </c>
      <c r="Z8" s="223">
        <v>129.82724000000002</v>
      </c>
      <c r="AA8" s="223">
        <v>114.32364</v>
      </c>
      <c r="AB8" s="223">
        <v>108.43386</v>
      </c>
      <c r="AC8" s="44">
        <v>106.01567</v>
      </c>
      <c r="AD8" s="223">
        <v>156.29929</v>
      </c>
      <c r="AE8" s="44">
        <v>237.82733</v>
      </c>
      <c r="AF8" s="224">
        <f t="shared" si="3"/>
        <v>1.2433224258262952</v>
      </c>
      <c r="AH8" s="223">
        <v>106775.56194</v>
      </c>
      <c r="AI8" s="223">
        <v>107048.26143000001</v>
      </c>
      <c r="AJ8" s="223">
        <v>109409.38961</v>
      </c>
      <c r="AK8" s="44">
        <v>108669.44137</v>
      </c>
      <c r="AL8" s="223">
        <v>111060.68741</v>
      </c>
      <c r="AM8" s="44">
        <v>110029.6656</v>
      </c>
      <c r="AN8" s="224">
        <f t="shared" si="4"/>
        <v>0.012517081277418851</v>
      </c>
      <c r="AP8" s="223">
        <v>-91790.46578</v>
      </c>
      <c r="AQ8" s="223">
        <v>-92359.92173</v>
      </c>
      <c r="AR8" s="223">
        <v>-92609.09401999999</v>
      </c>
      <c r="AS8" s="44">
        <v>-94048.26718000001</v>
      </c>
      <c r="AT8" s="223">
        <v>-93004.81125</v>
      </c>
      <c r="AU8" s="44">
        <v>-93106.58153</v>
      </c>
      <c r="AV8" s="224">
        <f t="shared" si="5"/>
        <v>-0.01001279107245763</v>
      </c>
      <c r="AY8" s="229"/>
    </row>
    <row r="9" spans="1:51" s="140" customFormat="1" ht="12.75">
      <c r="A9" s="45" t="s">
        <v>82</v>
      </c>
      <c r="B9" s="223">
        <v>116038.64709999999</v>
      </c>
      <c r="C9" s="223">
        <v>114370.29245000001</v>
      </c>
      <c r="D9" s="223">
        <v>116797.10687999999</v>
      </c>
      <c r="E9" s="44">
        <v>117075.18728</v>
      </c>
      <c r="F9" s="223">
        <v>118367.11731</v>
      </c>
      <c r="G9" s="44">
        <v>115795.99722</v>
      </c>
      <c r="H9" s="224">
        <f t="shared" si="0"/>
        <v>-0.010926226895034983</v>
      </c>
      <c r="J9" s="223">
        <v>16133.99071</v>
      </c>
      <c r="K9" s="223">
        <v>15251.33467</v>
      </c>
      <c r="L9" s="223">
        <v>15100.29672</v>
      </c>
      <c r="M9" s="44">
        <v>14962.66945</v>
      </c>
      <c r="N9" s="223">
        <v>14842.80817</v>
      </c>
      <c r="O9" s="44">
        <v>13965.28287</v>
      </c>
      <c r="P9" s="224">
        <f t="shared" si="1"/>
        <v>-0.06665833147841145</v>
      </c>
      <c r="R9" s="223">
        <v>90388.05825</v>
      </c>
      <c r="S9" s="223">
        <v>89248.11720000001</v>
      </c>
      <c r="T9" s="223">
        <v>91106.00684999999</v>
      </c>
      <c r="U9" s="44">
        <v>91410.7985</v>
      </c>
      <c r="V9" s="223">
        <v>92513.87415999999</v>
      </c>
      <c r="W9" s="44">
        <v>92069.07089</v>
      </c>
      <c r="X9" s="224">
        <f t="shared" si="2"/>
        <v>0.007201254127541597</v>
      </c>
      <c r="Z9" s="223">
        <v>128.49247</v>
      </c>
      <c r="AA9" s="223">
        <v>133.38964</v>
      </c>
      <c r="AB9" s="223">
        <v>118.14827000000001</v>
      </c>
      <c r="AC9" s="44">
        <v>72.36314</v>
      </c>
      <c r="AD9" s="223">
        <v>83.12202</v>
      </c>
      <c r="AE9" s="44">
        <v>100.71567</v>
      </c>
      <c r="AF9" s="224">
        <f t="shared" si="3"/>
        <v>0.3918090066296184</v>
      </c>
      <c r="AH9" s="223">
        <v>17320.285920000002</v>
      </c>
      <c r="AI9" s="223">
        <v>17014.04434</v>
      </c>
      <c r="AJ9" s="223">
        <v>17940.72303</v>
      </c>
      <c r="AK9" s="44">
        <v>17546.65897</v>
      </c>
      <c r="AL9" s="223">
        <v>17775.23228</v>
      </c>
      <c r="AM9" s="44">
        <v>16521.82167</v>
      </c>
      <c r="AN9" s="224">
        <f t="shared" si="4"/>
        <v>-0.05840640669840289</v>
      </c>
      <c r="AP9" s="223">
        <v>-7932.18025</v>
      </c>
      <c r="AQ9" s="223">
        <v>-7276.593400000001</v>
      </c>
      <c r="AR9" s="223">
        <v>-7468.0679900000005</v>
      </c>
      <c r="AS9" s="44">
        <v>-6917.30278</v>
      </c>
      <c r="AT9" s="223">
        <v>-6847.91932</v>
      </c>
      <c r="AU9" s="44">
        <v>-6860.89388</v>
      </c>
      <c r="AV9" s="224">
        <f t="shared" si="5"/>
        <v>-0.008154753636503441</v>
      </c>
      <c r="AY9" s="229"/>
    </row>
    <row r="10" spans="1:51" s="225" customFormat="1" ht="12.75">
      <c r="A10" s="16" t="s">
        <v>83</v>
      </c>
      <c r="B10" s="223">
        <v>82870.36099</v>
      </c>
      <c r="C10" s="223">
        <v>86894.56752</v>
      </c>
      <c r="D10" s="223">
        <v>90790.47525</v>
      </c>
      <c r="E10" s="228">
        <v>94563.59481000001</v>
      </c>
      <c r="F10" s="223">
        <v>106163.15625</v>
      </c>
      <c r="G10" s="228">
        <v>104944.47667</v>
      </c>
      <c r="H10" s="224">
        <f t="shared" si="0"/>
        <v>0.10977672624287994</v>
      </c>
      <c r="J10" s="223">
        <v>0</v>
      </c>
      <c r="K10" s="223">
        <v>0</v>
      </c>
      <c r="L10" s="223">
        <v>0</v>
      </c>
      <c r="M10" s="228">
        <v>0</v>
      </c>
      <c r="N10" s="223">
        <v>0</v>
      </c>
      <c r="O10" s="228">
        <v>0</v>
      </c>
      <c r="P10" s="224" t="str">
        <f t="shared" si="1"/>
        <v>-</v>
      </c>
      <c r="R10" s="223">
        <v>82870.36099</v>
      </c>
      <c r="S10" s="223">
        <v>86894.56752</v>
      </c>
      <c r="T10" s="223">
        <v>90790.47525</v>
      </c>
      <c r="U10" s="228">
        <v>94563.59481000001</v>
      </c>
      <c r="V10" s="223">
        <v>106163.15625</v>
      </c>
      <c r="W10" s="228">
        <v>104944.47667</v>
      </c>
      <c r="X10" s="224">
        <f t="shared" si="2"/>
        <v>0.10977672624287994</v>
      </c>
      <c r="Z10" s="223">
        <v>0</v>
      </c>
      <c r="AA10" s="223">
        <v>0</v>
      </c>
      <c r="AB10" s="223">
        <v>0</v>
      </c>
      <c r="AC10" s="228">
        <v>0</v>
      </c>
      <c r="AD10" s="223">
        <v>0</v>
      </c>
      <c r="AE10" s="228">
        <v>0</v>
      </c>
      <c r="AF10" s="224" t="str">
        <f t="shared" si="3"/>
        <v>-</v>
      </c>
      <c r="AH10" s="223">
        <v>0</v>
      </c>
      <c r="AI10" s="223">
        <v>0</v>
      </c>
      <c r="AJ10" s="223">
        <v>0</v>
      </c>
      <c r="AK10" s="228">
        <v>0</v>
      </c>
      <c r="AL10" s="223">
        <v>0</v>
      </c>
      <c r="AM10" s="228">
        <v>0</v>
      </c>
      <c r="AN10" s="224" t="str">
        <f t="shared" si="4"/>
        <v>-</v>
      </c>
      <c r="AP10" s="223">
        <v>0</v>
      </c>
      <c r="AQ10" s="223">
        <v>0</v>
      </c>
      <c r="AR10" s="223">
        <v>0</v>
      </c>
      <c r="AS10" s="228">
        <v>0</v>
      </c>
      <c r="AT10" s="223">
        <v>0</v>
      </c>
      <c r="AU10" s="228">
        <v>0</v>
      </c>
      <c r="AV10" s="224" t="str">
        <f t="shared" si="5"/>
        <v>-</v>
      </c>
      <c r="AY10" s="229"/>
    </row>
    <row r="11" spans="1:51" s="225" customFormat="1" ht="12.75">
      <c r="A11" s="16" t="s">
        <v>84</v>
      </c>
      <c r="B11" s="223">
        <v>12962.132609999999</v>
      </c>
      <c r="C11" s="223">
        <v>13311.018880000001</v>
      </c>
      <c r="D11" s="223">
        <v>13738.90286</v>
      </c>
      <c r="E11" s="228">
        <v>13586.73321</v>
      </c>
      <c r="F11" s="223">
        <v>15127.31955</v>
      </c>
      <c r="G11" s="228">
        <v>15695.49666</v>
      </c>
      <c r="H11" s="224">
        <f t="shared" si="0"/>
        <v>0.15520754087140864</v>
      </c>
      <c r="J11" s="223">
        <v>8278.77451</v>
      </c>
      <c r="K11" s="223">
        <v>8542.359380000002</v>
      </c>
      <c r="L11" s="223">
        <v>8639.65518</v>
      </c>
      <c r="M11" s="228">
        <v>8465.536189999999</v>
      </c>
      <c r="N11" s="223">
        <v>9479.54325</v>
      </c>
      <c r="O11" s="228">
        <v>10047.70874</v>
      </c>
      <c r="P11" s="224">
        <f t="shared" si="1"/>
        <v>0.1868957281015417</v>
      </c>
      <c r="R11" s="223">
        <v>4720.336139999999</v>
      </c>
      <c r="S11" s="223">
        <v>4817.987099999999</v>
      </c>
      <c r="T11" s="223">
        <v>5142.687</v>
      </c>
      <c r="U11" s="228">
        <v>5175.81419</v>
      </c>
      <c r="V11" s="223">
        <v>5729.2575099999995</v>
      </c>
      <c r="W11" s="228">
        <v>5715.63465</v>
      </c>
      <c r="X11" s="224">
        <f t="shared" si="2"/>
        <v>0.10429672321756973</v>
      </c>
      <c r="Z11" s="223">
        <v>0</v>
      </c>
      <c r="AA11" s="223">
        <v>0</v>
      </c>
      <c r="AB11" s="223">
        <v>0</v>
      </c>
      <c r="AC11" s="228">
        <v>0</v>
      </c>
      <c r="AD11" s="223">
        <v>0</v>
      </c>
      <c r="AE11" s="228">
        <v>0</v>
      </c>
      <c r="AF11" s="224" t="str">
        <f t="shared" si="3"/>
        <v>-</v>
      </c>
      <c r="AH11" s="223">
        <v>0</v>
      </c>
      <c r="AI11" s="223">
        <v>0</v>
      </c>
      <c r="AJ11" s="223">
        <v>0</v>
      </c>
      <c r="AK11" s="228">
        <v>0</v>
      </c>
      <c r="AL11" s="223">
        <v>0</v>
      </c>
      <c r="AM11" s="228">
        <v>0</v>
      </c>
      <c r="AN11" s="224" t="str">
        <f t="shared" si="4"/>
        <v>-</v>
      </c>
      <c r="AP11" s="223">
        <v>-36.97804</v>
      </c>
      <c r="AQ11" s="223">
        <v>-49.3276</v>
      </c>
      <c r="AR11" s="223">
        <v>-43.43932</v>
      </c>
      <c r="AS11" s="228">
        <v>-54.61717</v>
      </c>
      <c r="AT11" s="223">
        <v>-81.48121</v>
      </c>
      <c r="AU11" s="228">
        <v>-67.84673</v>
      </c>
      <c r="AV11" s="224">
        <f t="shared" si="5"/>
        <v>0.24222346196260244</v>
      </c>
      <c r="AY11" s="229"/>
    </row>
    <row r="12" spans="1:51" s="225" customFormat="1" ht="12.75">
      <c r="A12" s="16" t="s">
        <v>85</v>
      </c>
      <c r="B12" s="223">
        <v>22178.98059</v>
      </c>
      <c r="C12" s="223">
        <v>21771.93391</v>
      </c>
      <c r="D12" s="223">
        <v>22499.35404</v>
      </c>
      <c r="E12" s="228">
        <v>22262.48718</v>
      </c>
      <c r="F12" s="223">
        <v>22874.04902</v>
      </c>
      <c r="G12" s="228">
        <v>24454.928829999997</v>
      </c>
      <c r="H12" s="224">
        <f t="shared" si="0"/>
        <v>0.0984814334657821</v>
      </c>
      <c r="J12" s="223">
        <v>4745.851559999999</v>
      </c>
      <c r="K12" s="223">
        <v>4691.79013</v>
      </c>
      <c r="L12" s="223">
        <v>4620.3283</v>
      </c>
      <c r="M12" s="228">
        <v>4595.24153</v>
      </c>
      <c r="N12" s="223">
        <v>5195.38685</v>
      </c>
      <c r="O12" s="228">
        <v>4962.25725</v>
      </c>
      <c r="P12" s="224">
        <f t="shared" si="1"/>
        <v>0.07986864620802628</v>
      </c>
      <c r="R12" s="223">
        <v>17433.12903</v>
      </c>
      <c r="S12" s="223">
        <v>17080.143780000002</v>
      </c>
      <c r="T12" s="223">
        <v>17879.025739999997</v>
      </c>
      <c r="U12" s="228">
        <v>17667.245649999997</v>
      </c>
      <c r="V12" s="223">
        <v>17678.662170000003</v>
      </c>
      <c r="W12" s="228">
        <v>19492.67158</v>
      </c>
      <c r="X12" s="224">
        <f t="shared" si="2"/>
        <v>0.10332260988288243</v>
      </c>
      <c r="Z12" s="223">
        <v>0</v>
      </c>
      <c r="AA12" s="223">
        <v>0</v>
      </c>
      <c r="AB12" s="223">
        <v>0</v>
      </c>
      <c r="AC12" s="228">
        <v>0</v>
      </c>
      <c r="AD12" s="223">
        <v>0</v>
      </c>
      <c r="AE12" s="228">
        <v>0</v>
      </c>
      <c r="AF12" s="224" t="str">
        <f t="shared" si="3"/>
        <v>-</v>
      </c>
      <c r="AH12" s="223">
        <v>0</v>
      </c>
      <c r="AI12" s="223">
        <v>0</v>
      </c>
      <c r="AJ12" s="223">
        <v>0</v>
      </c>
      <c r="AK12" s="228">
        <v>0</v>
      </c>
      <c r="AL12" s="223">
        <v>0</v>
      </c>
      <c r="AM12" s="228">
        <v>0</v>
      </c>
      <c r="AN12" s="224" t="str">
        <f t="shared" si="4"/>
        <v>-</v>
      </c>
      <c r="AP12" s="223">
        <v>0</v>
      </c>
      <c r="AQ12" s="223">
        <v>0</v>
      </c>
      <c r="AR12" s="223">
        <v>0</v>
      </c>
      <c r="AS12" s="228">
        <v>0</v>
      </c>
      <c r="AT12" s="223">
        <v>0</v>
      </c>
      <c r="AU12" s="228">
        <v>0</v>
      </c>
      <c r="AV12" s="224" t="str">
        <f t="shared" si="5"/>
        <v>-</v>
      </c>
      <c r="AY12" s="229"/>
    </row>
    <row r="13" spans="1:51" s="225" customFormat="1" ht="12.75">
      <c r="A13" s="16" t="s">
        <v>86</v>
      </c>
      <c r="B13" s="223">
        <v>1568.04302</v>
      </c>
      <c r="C13" s="223">
        <v>1605.82717</v>
      </c>
      <c r="D13" s="223">
        <v>1798.1721100000002</v>
      </c>
      <c r="E13" s="228">
        <v>1046.04717</v>
      </c>
      <c r="F13" s="223">
        <v>1139.1423200000002</v>
      </c>
      <c r="G13" s="228">
        <v>1183.58351</v>
      </c>
      <c r="H13" s="224">
        <f t="shared" si="0"/>
        <v>0.131481967491007</v>
      </c>
      <c r="J13" s="223">
        <v>1197.3955700000001</v>
      </c>
      <c r="K13" s="223">
        <v>1194.9351100000001</v>
      </c>
      <c r="L13" s="223">
        <v>1328.2453</v>
      </c>
      <c r="M13" s="228">
        <v>1012.67352</v>
      </c>
      <c r="N13" s="223">
        <v>1108.04975</v>
      </c>
      <c r="O13" s="228">
        <v>1162.87718</v>
      </c>
      <c r="P13" s="224">
        <f t="shared" si="1"/>
        <v>0.14832387441117242</v>
      </c>
      <c r="R13" s="223">
        <v>245.23359</v>
      </c>
      <c r="S13" s="223">
        <v>233.23703</v>
      </c>
      <c r="T13" s="223">
        <v>236.26485</v>
      </c>
      <c r="U13" s="228">
        <v>240.40751999999998</v>
      </c>
      <c r="V13" s="223">
        <v>338.51292</v>
      </c>
      <c r="W13" s="228">
        <v>346.61574</v>
      </c>
      <c r="X13" s="224">
        <f t="shared" si="2"/>
        <v>0.4417841005971862</v>
      </c>
      <c r="Z13" s="223">
        <v>158.43096</v>
      </c>
      <c r="AA13" s="223">
        <v>157.91159</v>
      </c>
      <c r="AB13" s="223">
        <v>166.36502</v>
      </c>
      <c r="AC13" s="228">
        <v>177.20789000000002</v>
      </c>
      <c r="AD13" s="223">
        <v>370.9504</v>
      </c>
      <c r="AE13" s="228">
        <v>361.54909999999995</v>
      </c>
      <c r="AF13" s="224">
        <f t="shared" si="3"/>
        <v>1.040253963861315</v>
      </c>
      <c r="AH13" s="223">
        <v>1493.26406</v>
      </c>
      <c r="AI13" s="223">
        <v>1445.38647</v>
      </c>
      <c r="AJ13" s="223">
        <v>1466.65543</v>
      </c>
      <c r="AK13" s="228">
        <v>1782.2728100000002</v>
      </c>
      <c r="AL13" s="223">
        <v>1569.15776</v>
      </c>
      <c r="AM13" s="228">
        <v>1380.5186899999999</v>
      </c>
      <c r="AN13" s="224">
        <f t="shared" si="4"/>
        <v>-0.22541673628517075</v>
      </c>
      <c r="AP13" s="223">
        <v>-1526.28116</v>
      </c>
      <c r="AQ13" s="223">
        <v>-1425.64303</v>
      </c>
      <c r="AR13" s="223">
        <v>-1399.35849</v>
      </c>
      <c r="AS13" s="228">
        <v>-2166.51457</v>
      </c>
      <c r="AT13" s="223">
        <v>-2247.5285099999996</v>
      </c>
      <c r="AU13" s="228">
        <v>-2067.9772</v>
      </c>
      <c r="AV13" s="224">
        <f t="shared" si="5"/>
        <v>-0.045481978918793985</v>
      </c>
      <c r="AY13" s="229"/>
    </row>
    <row r="14" spans="1:51" s="225" customFormat="1" ht="12.75">
      <c r="A14" s="16" t="s">
        <v>87</v>
      </c>
      <c r="B14" s="223">
        <v>36797.08677</v>
      </c>
      <c r="C14" s="223">
        <v>35634.42746</v>
      </c>
      <c r="D14" s="223">
        <v>36003.74878</v>
      </c>
      <c r="E14" s="228">
        <v>37079.70766</v>
      </c>
      <c r="F14" s="223">
        <v>42811.59777</v>
      </c>
      <c r="G14" s="228">
        <v>39831.22481</v>
      </c>
      <c r="H14" s="224">
        <f t="shared" si="0"/>
        <v>0.07420547042144614</v>
      </c>
      <c r="J14" s="223">
        <v>23784.08767</v>
      </c>
      <c r="K14" s="223">
        <v>22467.25122</v>
      </c>
      <c r="L14" s="223">
        <v>23106.44972</v>
      </c>
      <c r="M14" s="228">
        <v>23494.247059999998</v>
      </c>
      <c r="N14" s="223">
        <v>25868.207730000002</v>
      </c>
      <c r="O14" s="228">
        <v>23893.544260000002</v>
      </c>
      <c r="P14" s="224">
        <f t="shared" si="1"/>
        <v>0.016995530819960847</v>
      </c>
      <c r="R14" s="223">
        <v>18060.29141</v>
      </c>
      <c r="S14" s="223">
        <v>17595.159170000003</v>
      </c>
      <c r="T14" s="223">
        <v>17509.213010000003</v>
      </c>
      <c r="U14" s="228">
        <v>18722.950780000003</v>
      </c>
      <c r="V14" s="223">
        <v>19163.130719999997</v>
      </c>
      <c r="W14" s="228">
        <v>17895.10896</v>
      </c>
      <c r="X14" s="224">
        <f t="shared" si="2"/>
        <v>-0.04421534990543843</v>
      </c>
      <c r="Z14" s="223">
        <v>2064.92741</v>
      </c>
      <c r="AA14" s="223">
        <v>2562.05307</v>
      </c>
      <c r="AB14" s="223">
        <v>2921.71735</v>
      </c>
      <c r="AC14" s="228">
        <v>2951.06369</v>
      </c>
      <c r="AD14" s="223">
        <v>2585.16008</v>
      </c>
      <c r="AE14" s="228">
        <v>2462.8654500000002</v>
      </c>
      <c r="AF14" s="224">
        <f t="shared" si="3"/>
        <v>-0.16543127878070288</v>
      </c>
      <c r="AH14" s="223">
        <v>6268.420190000001</v>
      </c>
      <c r="AI14" s="223">
        <v>6689.7367699999995</v>
      </c>
      <c r="AJ14" s="223">
        <v>6891.66124</v>
      </c>
      <c r="AK14" s="228">
        <v>8595.09533</v>
      </c>
      <c r="AL14" s="223">
        <v>8130.10362</v>
      </c>
      <c r="AM14" s="228">
        <v>8079.96956</v>
      </c>
      <c r="AN14" s="224">
        <f t="shared" si="4"/>
        <v>-0.059932525495328105</v>
      </c>
      <c r="AP14" s="223">
        <v>-13380.63991</v>
      </c>
      <c r="AQ14" s="223">
        <v>-13679.77277</v>
      </c>
      <c r="AR14" s="223">
        <v>-14425.292539999999</v>
      </c>
      <c r="AS14" s="228">
        <v>-16683.6492</v>
      </c>
      <c r="AT14" s="223">
        <v>-12935.00438</v>
      </c>
      <c r="AU14" s="228">
        <v>-12500.26342</v>
      </c>
      <c r="AV14" s="224">
        <f t="shared" si="5"/>
        <v>-0.2507476469836108</v>
      </c>
      <c r="AY14" s="229"/>
    </row>
    <row r="15" spans="1:51" s="225" customFormat="1" ht="12.75">
      <c r="A15" s="16" t="s">
        <v>88</v>
      </c>
      <c r="B15" s="223">
        <v>143.09819</v>
      </c>
      <c r="C15" s="223">
        <v>285.15772</v>
      </c>
      <c r="D15" s="223">
        <v>180.29045000000002</v>
      </c>
      <c r="E15" s="228">
        <v>235.11855</v>
      </c>
      <c r="F15" s="223">
        <v>143.71164000000002</v>
      </c>
      <c r="G15" s="228">
        <v>164.62603</v>
      </c>
      <c r="H15" s="224">
        <f t="shared" si="0"/>
        <v>-0.29981692214416944</v>
      </c>
      <c r="J15" s="223">
        <v>138.42973</v>
      </c>
      <c r="K15" s="223">
        <v>155.13106</v>
      </c>
      <c r="L15" s="223">
        <v>59.716449999999995</v>
      </c>
      <c r="M15" s="228">
        <v>60.66939</v>
      </c>
      <c r="N15" s="223">
        <v>60.92064</v>
      </c>
      <c r="O15" s="228">
        <v>164.62603</v>
      </c>
      <c r="P15" s="224">
        <f t="shared" si="1"/>
        <v>1.7134940700738872</v>
      </c>
      <c r="R15" s="223">
        <v>4.66846</v>
      </c>
      <c r="S15" s="223">
        <v>126.18836</v>
      </c>
      <c r="T15" s="223">
        <v>116.69432</v>
      </c>
      <c r="U15" s="228">
        <v>91.65816000000001</v>
      </c>
      <c r="V15" s="223">
        <v>0</v>
      </c>
      <c r="W15" s="228">
        <v>0</v>
      </c>
      <c r="X15" s="224">
        <f t="shared" si="2"/>
        <v>-1</v>
      </c>
      <c r="Z15" s="223">
        <v>0</v>
      </c>
      <c r="AA15" s="223">
        <v>0</v>
      </c>
      <c r="AB15" s="223">
        <v>0</v>
      </c>
      <c r="AC15" s="228">
        <v>0</v>
      </c>
      <c r="AD15" s="223">
        <v>0</v>
      </c>
      <c r="AE15" s="228">
        <v>0</v>
      </c>
      <c r="AF15" s="224" t="str">
        <f t="shared" si="3"/>
        <v>-</v>
      </c>
      <c r="AH15" s="223">
        <v>0</v>
      </c>
      <c r="AI15" s="223">
        <v>3.8383000000000003</v>
      </c>
      <c r="AJ15" s="223">
        <v>3.82734</v>
      </c>
      <c r="AK15" s="228">
        <v>82.791</v>
      </c>
      <c r="AL15" s="223">
        <v>82.791</v>
      </c>
      <c r="AM15" s="228">
        <v>0</v>
      </c>
      <c r="AN15" s="224">
        <f t="shared" si="4"/>
        <v>-1</v>
      </c>
      <c r="AP15" s="223">
        <v>0</v>
      </c>
      <c r="AQ15" s="223">
        <v>0</v>
      </c>
      <c r="AR15" s="223">
        <v>0.052340000000000005</v>
      </c>
      <c r="AS15" s="228">
        <v>0</v>
      </c>
      <c r="AT15" s="223">
        <v>0</v>
      </c>
      <c r="AU15" s="228">
        <v>0</v>
      </c>
      <c r="AV15" s="224" t="str">
        <f t="shared" si="5"/>
        <v>-</v>
      </c>
      <c r="AY15" s="229"/>
    </row>
    <row r="16" spans="1:51" s="225" customFormat="1" ht="13.5" thickBot="1">
      <c r="A16" s="16" t="s">
        <v>89</v>
      </c>
      <c r="B16" s="223">
        <v>13058.81222</v>
      </c>
      <c r="C16" s="223">
        <v>13082.256130000002</v>
      </c>
      <c r="D16" s="223">
        <v>13721.234390000001</v>
      </c>
      <c r="E16" s="228">
        <v>13755.30816</v>
      </c>
      <c r="F16" s="223">
        <v>14316.413990000001</v>
      </c>
      <c r="G16" s="228">
        <v>14266.49731</v>
      </c>
      <c r="H16" s="224">
        <f t="shared" si="0"/>
        <v>0.037163046007687564</v>
      </c>
      <c r="J16" s="223">
        <v>2449.30969</v>
      </c>
      <c r="K16" s="223">
        <v>2463.62919</v>
      </c>
      <c r="L16" s="223">
        <v>2813.83263</v>
      </c>
      <c r="M16" s="228">
        <v>2721.5447799999997</v>
      </c>
      <c r="N16" s="223">
        <v>2847.92469</v>
      </c>
      <c r="O16" s="228">
        <v>2809.62719</v>
      </c>
      <c r="P16" s="224">
        <f t="shared" si="1"/>
        <v>0.03236485787310854</v>
      </c>
      <c r="R16" s="223">
        <v>3010.19582</v>
      </c>
      <c r="S16" s="223">
        <v>3011.4737200000004</v>
      </c>
      <c r="T16" s="223">
        <v>3065.33286</v>
      </c>
      <c r="U16" s="228">
        <v>3063.2045</v>
      </c>
      <c r="V16" s="223">
        <v>3086.84866</v>
      </c>
      <c r="W16" s="228">
        <v>3218.64681</v>
      </c>
      <c r="X16" s="224">
        <f t="shared" si="2"/>
        <v>0.050744999232013525</v>
      </c>
      <c r="Z16" s="223">
        <v>6888.84929</v>
      </c>
      <c r="AA16" s="223">
        <v>6905.49032</v>
      </c>
      <c r="AB16" s="223">
        <v>7148.86953</v>
      </c>
      <c r="AC16" s="228">
        <v>7285.91814</v>
      </c>
      <c r="AD16" s="223">
        <v>7703.98563</v>
      </c>
      <c r="AE16" s="228">
        <v>7566.204559999999</v>
      </c>
      <c r="AF16" s="224">
        <f t="shared" si="3"/>
        <v>0.0384696087183872</v>
      </c>
      <c r="AH16" s="223">
        <v>710.4574200000001</v>
      </c>
      <c r="AI16" s="223">
        <v>701.6629</v>
      </c>
      <c r="AJ16" s="223">
        <v>693.19937</v>
      </c>
      <c r="AK16" s="228">
        <v>684.6407399999999</v>
      </c>
      <c r="AL16" s="223">
        <v>677.6550100000001</v>
      </c>
      <c r="AM16" s="228">
        <v>672.01875</v>
      </c>
      <c r="AN16" s="224">
        <f t="shared" si="4"/>
        <v>-0.018435931814399453</v>
      </c>
      <c r="AP16" s="223">
        <v>0</v>
      </c>
      <c r="AQ16" s="223">
        <v>0</v>
      </c>
      <c r="AR16" s="223">
        <v>0</v>
      </c>
      <c r="AS16" s="228">
        <v>0</v>
      </c>
      <c r="AT16" s="223">
        <v>0</v>
      </c>
      <c r="AU16" s="228">
        <v>0</v>
      </c>
      <c r="AV16" s="224" t="str">
        <f t="shared" si="5"/>
        <v>-</v>
      </c>
      <c r="AY16" s="229"/>
    </row>
    <row r="17" spans="1:51" s="235" customFormat="1" ht="13.5" thickBot="1">
      <c r="A17" s="230" t="s">
        <v>90</v>
      </c>
      <c r="B17" s="64">
        <f aca="true" t="shared" si="6" ref="B17:G17">SUM(B6:B16)</f>
        <v>733963.79766</v>
      </c>
      <c r="C17" s="64">
        <f t="shared" si="6"/>
        <v>754329.9139800001</v>
      </c>
      <c r="D17" s="64">
        <f t="shared" si="6"/>
        <v>784516.2740700002</v>
      </c>
      <c r="E17" s="84">
        <f t="shared" si="6"/>
        <v>805786.82168</v>
      </c>
      <c r="F17" s="64">
        <f t="shared" si="6"/>
        <v>878313.28075</v>
      </c>
      <c r="G17" s="84">
        <f t="shared" si="6"/>
        <v>841647.6840900001</v>
      </c>
      <c r="H17" s="231">
        <f t="shared" si="0"/>
        <v>0.04450415599405445</v>
      </c>
      <c r="I17" s="232"/>
      <c r="J17" s="64">
        <f aca="true" t="shared" si="7" ref="J17:O17">SUM(J6:J16)</f>
        <v>151285.25663999998</v>
      </c>
      <c r="K17" s="64">
        <f t="shared" si="7"/>
        <v>151331.89004000003</v>
      </c>
      <c r="L17" s="64">
        <f t="shared" si="7"/>
        <v>154036.43501999998</v>
      </c>
      <c r="M17" s="84">
        <f t="shared" si="7"/>
        <v>156710.17286999998</v>
      </c>
      <c r="N17" s="64">
        <f t="shared" si="7"/>
        <v>167338.36800999998</v>
      </c>
      <c r="O17" s="84">
        <f t="shared" si="7"/>
        <v>162168.61635000003</v>
      </c>
      <c r="P17" s="231">
        <f t="shared" si="1"/>
        <v>0.0348314559293361</v>
      </c>
      <c r="Q17" s="232"/>
      <c r="R17" s="64">
        <f aca="true" t="shared" si="8" ref="R17:W17">SUM(R6:R16)</f>
        <v>553673.6638899999</v>
      </c>
      <c r="S17" s="64">
        <f t="shared" si="8"/>
        <v>573304.0708900001</v>
      </c>
      <c r="T17" s="64">
        <f t="shared" si="8"/>
        <v>598013.9151399999</v>
      </c>
      <c r="U17" s="84">
        <f t="shared" si="8"/>
        <v>618317.7318300001</v>
      </c>
      <c r="V17" s="64">
        <f t="shared" si="8"/>
        <v>673021.0067600001</v>
      </c>
      <c r="W17" s="84">
        <f t="shared" si="8"/>
        <v>644008.1985899999</v>
      </c>
      <c r="X17" s="231">
        <f t="shared" si="2"/>
        <v>0.041548973023893786</v>
      </c>
      <c r="Y17" s="232"/>
      <c r="Z17" s="64">
        <f aca="true" t="shared" si="9" ref="Z17:AE17">SUM(Z6:Z16)</f>
        <v>11040.23357</v>
      </c>
      <c r="AA17" s="64">
        <f t="shared" si="9"/>
        <v>11327.49436</v>
      </c>
      <c r="AB17" s="64">
        <f t="shared" si="9"/>
        <v>12208.47902</v>
      </c>
      <c r="AC17" s="84">
        <f t="shared" si="9"/>
        <v>12087.29734</v>
      </c>
      <c r="AD17" s="64">
        <f t="shared" si="9"/>
        <v>12290.69663</v>
      </c>
      <c r="AE17" s="84">
        <f t="shared" si="9"/>
        <v>12430.59974</v>
      </c>
      <c r="AF17" s="231">
        <f t="shared" si="3"/>
        <v>0.028401915692428933</v>
      </c>
      <c r="AG17" s="232"/>
      <c r="AH17" s="64">
        <f aca="true" t="shared" si="10" ref="AH17:AM17">SUM(AH6:AH16)</f>
        <v>134136.98993999997</v>
      </c>
      <c r="AI17" s="64">
        <f t="shared" si="10"/>
        <v>134684.37369</v>
      </c>
      <c r="AJ17" s="64">
        <f t="shared" si="10"/>
        <v>138337.39936999997</v>
      </c>
      <c r="AK17" s="84">
        <f t="shared" si="10"/>
        <v>139900.48203</v>
      </c>
      <c r="AL17" s="64">
        <f t="shared" si="10"/>
        <v>142201.46066</v>
      </c>
      <c r="AM17" s="84">
        <f t="shared" si="10"/>
        <v>138636.04424999998</v>
      </c>
      <c r="AN17" s="231">
        <f t="shared" si="4"/>
        <v>-0.009038123111891014</v>
      </c>
      <c r="AO17" s="232"/>
      <c r="AP17" s="64">
        <f aca="true" t="shared" si="11" ref="AP17:AU17">SUM(AP6:AP16)</f>
        <v>-116172.34638</v>
      </c>
      <c r="AQ17" s="64">
        <f t="shared" si="11"/>
        <v>-116317.91500000001</v>
      </c>
      <c r="AR17" s="64">
        <f t="shared" si="11"/>
        <v>-118079.95447999999</v>
      </c>
      <c r="AS17" s="84">
        <f t="shared" si="11"/>
        <v>-121228.86239000001</v>
      </c>
      <c r="AT17" s="64">
        <f t="shared" si="11"/>
        <v>-116538.25131</v>
      </c>
      <c r="AU17" s="84">
        <f t="shared" si="11"/>
        <v>-115595.77484</v>
      </c>
      <c r="AV17" s="231">
        <f t="shared" si="5"/>
        <v>-0.046466554572442115</v>
      </c>
      <c r="AW17" s="232"/>
      <c r="AY17" s="229"/>
    </row>
    <row r="18" spans="1:48" s="4" customFormat="1" ht="12" customHeight="1">
      <c r="A18" s="236"/>
      <c r="B18" s="237"/>
      <c r="C18" s="237"/>
      <c r="D18" s="237"/>
      <c r="E18" s="237"/>
      <c r="F18" s="237"/>
      <c r="G18" s="237"/>
      <c r="H18" s="224"/>
      <c r="J18" s="237"/>
      <c r="K18" s="237"/>
      <c r="L18" s="237"/>
      <c r="M18" s="237"/>
      <c r="N18" s="237"/>
      <c r="O18" s="237"/>
      <c r="P18" s="224"/>
      <c r="R18" s="237"/>
      <c r="S18" s="237"/>
      <c r="T18" s="237"/>
      <c r="U18" s="237"/>
      <c r="V18" s="237"/>
      <c r="W18" s="237"/>
      <c r="X18" s="224"/>
      <c r="Z18" s="237"/>
      <c r="AA18" s="237"/>
      <c r="AB18" s="237"/>
      <c r="AC18" s="237"/>
      <c r="AD18" s="237"/>
      <c r="AE18" s="237"/>
      <c r="AF18" s="224"/>
      <c r="AH18" s="237"/>
      <c r="AI18" s="237"/>
      <c r="AJ18" s="237"/>
      <c r="AK18" s="237"/>
      <c r="AL18" s="237"/>
      <c r="AM18" s="237"/>
      <c r="AN18" s="224"/>
      <c r="AP18" s="237"/>
      <c r="AQ18" s="237"/>
      <c r="AR18" s="237"/>
      <c r="AS18" s="237"/>
      <c r="AT18" s="237"/>
      <c r="AU18" s="237"/>
      <c r="AV18" s="224"/>
    </row>
    <row r="19" spans="1:48" s="4" customFormat="1" ht="12" customHeight="1">
      <c r="A19" s="236"/>
      <c r="B19" s="237"/>
      <c r="C19" s="237"/>
      <c r="D19" s="237"/>
      <c r="E19" s="237"/>
      <c r="F19" s="237"/>
      <c r="G19" s="237"/>
      <c r="H19" s="224"/>
      <c r="J19" s="237"/>
      <c r="K19" s="237"/>
      <c r="L19" s="237"/>
      <c r="M19" s="237"/>
      <c r="N19" s="237"/>
      <c r="O19" s="237"/>
      <c r="P19" s="224"/>
      <c r="R19" s="237"/>
      <c r="S19" s="237"/>
      <c r="T19" s="237"/>
      <c r="U19" s="237"/>
      <c r="V19" s="237"/>
      <c r="W19" s="237"/>
      <c r="X19" s="224"/>
      <c r="Z19" s="237"/>
      <c r="AA19" s="237"/>
      <c r="AB19" s="237"/>
      <c r="AC19" s="237"/>
      <c r="AD19" s="237"/>
      <c r="AE19" s="237"/>
      <c r="AF19" s="224"/>
      <c r="AH19" s="237"/>
      <c r="AI19" s="237"/>
      <c r="AJ19" s="237"/>
      <c r="AK19" s="237"/>
      <c r="AL19" s="237"/>
      <c r="AM19" s="237"/>
      <c r="AN19" s="224"/>
      <c r="AP19" s="237"/>
      <c r="AQ19" s="237"/>
      <c r="AR19" s="237"/>
      <c r="AS19" s="237"/>
      <c r="AT19" s="237"/>
      <c r="AU19" s="237"/>
      <c r="AV19" s="224"/>
    </row>
    <row r="20" spans="1:48" s="4" customFormat="1" ht="12" customHeight="1">
      <c r="A20" s="236"/>
      <c r="B20" s="237"/>
      <c r="C20" s="237"/>
      <c r="D20" s="237"/>
      <c r="E20" s="237"/>
      <c r="F20" s="237"/>
      <c r="G20" s="237"/>
      <c r="H20" s="224"/>
      <c r="J20" s="237"/>
      <c r="K20" s="237"/>
      <c r="L20" s="237"/>
      <c r="M20" s="237"/>
      <c r="N20" s="237"/>
      <c r="O20" s="237"/>
      <c r="P20" s="224"/>
      <c r="R20" s="237"/>
      <c r="S20" s="237"/>
      <c r="T20" s="237"/>
      <c r="U20" s="237"/>
      <c r="V20" s="237"/>
      <c r="W20" s="237"/>
      <c r="X20" s="224"/>
      <c r="Z20" s="237"/>
      <c r="AA20" s="237"/>
      <c r="AB20" s="237"/>
      <c r="AC20" s="237"/>
      <c r="AD20" s="237"/>
      <c r="AE20" s="237"/>
      <c r="AF20" s="224"/>
      <c r="AH20" s="237"/>
      <c r="AI20" s="237"/>
      <c r="AJ20" s="237"/>
      <c r="AK20" s="237"/>
      <c r="AL20" s="237"/>
      <c r="AM20" s="237"/>
      <c r="AN20" s="224"/>
      <c r="AP20" s="237"/>
      <c r="AQ20" s="237"/>
      <c r="AR20" s="237"/>
      <c r="AS20" s="237"/>
      <c r="AT20" s="237"/>
      <c r="AU20" s="237"/>
      <c r="AV20" s="224"/>
    </row>
    <row r="21" spans="1:49" s="4" customFormat="1" ht="19.5" customHeight="1">
      <c r="A21" s="239" t="s">
        <v>91</v>
      </c>
      <c r="B21" s="175"/>
      <c r="C21" s="175"/>
      <c r="D21" s="175"/>
      <c r="E21" s="175"/>
      <c r="F21" s="175"/>
      <c r="G21" s="175"/>
      <c r="H21" s="224"/>
      <c r="I21" s="11"/>
      <c r="J21" s="175"/>
      <c r="K21" s="175"/>
      <c r="L21" s="175"/>
      <c r="M21" s="175"/>
      <c r="N21" s="175"/>
      <c r="O21" s="175"/>
      <c r="P21" s="224"/>
      <c r="Q21" s="11"/>
      <c r="R21" s="175"/>
      <c r="S21" s="175"/>
      <c r="T21" s="175"/>
      <c r="U21" s="175"/>
      <c r="V21" s="175"/>
      <c r="W21" s="175"/>
      <c r="X21" s="224"/>
      <c r="Y21" s="11"/>
      <c r="Z21" s="175"/>
      <c r="AA21" s="175"/>
      <c r="AB21" s="175"/>
      <c r="AC21" s="175"/>
      <c r="AD21" s="175"/>
      <c r="AE21" s="175"/>
      <c r="AF21" s="224"/>
      <c r="AG21" s="11"/>
      <c r="AH21" s="175"/>
      <c r="AI21" s="175"/>
      <c r="AJ21" s="175"/>
      <c r="AK21" s="175"/>
      <c r="AL21" s="175"/>
      <c r="AM21" s="175"/>
      <c r="AN21" s="224"/>
      <c r="AO21" s="11"/>
      <c r="AP21" s="175"/>
      <c r="AQ21" s="175"/>
      <c r="AR21" s="175"/>
      <c r="AS21" s="175"/>
      <c r="AT21" s="175"/>
      <c r="AU21" s="175"/>
      <c r="AV21" s="224"/>
      <c r="AW21" s="11"/>
    </row>
    <row r="22" spans="1:58" s="221" customFormat="1" ht="19.5" customHeight="1" thickBot="1">
      <c r="A22" s="34" t="s">
        <v>64</v>
      </c>
      <c r="B22" s="218">
        <v>41729</v>
      </c>
      <c r="C22" s="218">
        <v>41820</v>
      </c>
      <c r="D22" s="218">
        <v>41912</v>
      </c>
      <c r="E22" s="219">
        <v>42004</v>
      </c>
      <c r="F22" s="218">
        <v>42094</v>
      </c>
      <c r="G22" s="219">
        <v>42185</v>
      </c>
      <c r="H22" s="23" t="s">
        <v>129</v>
      </c>
      <c r="I22" s="220"/>
      <c r="J22" s="218">
        <v>41729</v>
      </c>
      <c r="K22" s="218">
        <v>41820</v>
      </c>
      <c r="L22" s="218">
        <v>41912</v>
      </c>
      <c r="M22" s="219">
        <v>42004</v>
      </c>
      <c r="N22" s="218">
        <v>42094</v>
      </c>
      <c r="O22" s="219">
        <v>42185</v>
      </c>
      <c r="P22" s="23" t="s">
        <v>129</v>
      </c>
      <c r="Q22" s="220"/>
      <c r="R22" s="218">
        <v>41729</v>
      </c>
      <c r="S22" s="218">
        <v>41820</v>
      </c>
      <c r="T22" s="218">
        <v>41912</v>
      </c>
      <c r="U22" s="219">
        <v>42004</v>
      </c>
      <c r="V22" s="218">
        <v>42094</v>
      </c>
      <c r="W22" s="219">
        <v>42185</v>
      </c>
      <c r="X22" s="23" t="s">
        <v>129</v>
      </c>
      <c r="Y22" s="220"/>
      <c r="Z22" s="218">
        <v>41729</v>
      </c>
      <c r="AA22" s="218">
        <v>41820</v>
      </c>
      <c r="AB22" s="218">
        <v>41912</v>
      </c>
      <c r="AC22" s="219">
        <v>42004</v>
      </c>
      <c r="AD22" s="218">
        <v>42094</v>
      </c>
      <c r="AE22" s="219">
        <v>42185</v>
      </c>
      <c r="AF22" s="23" t="s">
        <v>129</v>
      </c>
      <c r="AG22" s="220"/>
      <c r="AH22" s="218">
        <v>41729</v>
      </c>
      <c r="AI22" s="218">
        <v>41820</v>
      </c>
      <c r="AJ22" s="218">
        <v>41912</v>
      </c>
      <c r="AK22" s="219">
        <v>42004</v>
      </c>
      <c r="AL22" s="218">
        <v>42094</v>
      </c>
      <c r="AM22" s="219">
        <v>42185</v>
      </c>
      <c r="AN22" s="23" t="s">
        <v>129</v>
      </c>
      <c r="AO22" s="220"/>
      <c r="AP22" s="218">
        <v>41729</v>
      </c>
      <c r="AQ22" s="218">
        <v>41820</v>
      </c>
      <c r="AR22" s="218">
        <v>41912</v>
      </c>
      <c r="AS22" s="219">
        <v>42004</v>
      </c>
      <c r="AT22" s="218">
        <v>42094</v>
      </c>
      <c r="AU22" s="219">
        <v>42185</v>
      </c>
      <c r="AV22" s="23" t="s">
        <v>129</v>
      </c>
      <c r="AW22" s="220"/>
      <c r="AY22" s="222"/>
      <c r="AZ22" s="222"/>
      <c r="BA22" s="222"/>
      <c r="BB22" s="222"/>
      <c r="BC22" s="222"/>
      <c r="BD22" s="222"/>
      <c r="BE22" s="222"/>
      <c r="BF22" s="222"/>
    </row>
    <row r="23" spans="1:51" s="225" customFormat="1" ht="12.75" customHeight="1">
      <c r="A23" s="16" t="s">
        <v>92</v>
      </c>
      <c r="B23" s="223">
        <v>5956.60691</v>
      </c>
      <c r="C23" s="223">
        <v>6351.34214</v>
      </c>
      <c r="D23" s="223">
        <v>7579.51704</v>
      </c>
      <c r="E23" s="228">
        <v>8496.37338</v>
      </c>
      <c r="F23" s="223">
        <v>9824.33267</v>
      </c>
      <c r="G23" s="228">
        <v>8632.61545</v>
      </c>
      <c r="H23" s="224">
        <f aca="true" t="shared" si="12" ref="H23:H38">IF(OR(AND(E23&lt;0,G23&gt;0),AND(E23&gt;0,G23&lt;0),SUM(E23)=0,E23="-",G23="-"),"-",(SUM(G23-E23))/SUM(E23))</f>
        <v>0.01603532047222699</v>
      </c>
      <c r="J23" s="223">
        <v>90.66169000000001</v>
      </c>
      <c r="K23" s="223">
        <v>85.21411</v>
      </c>
      <c r="L23" s="223">
        <v>164.64817000000002</v>
      </c>
      <c r="M23" s="228">
        <v>129.43379</v>
      </c>
      <c r="N23" s="223">
        <v>94.40576</v>
      </c>
      <c r="O23" s="228">
        <v>83.9369</v>
      </c>
      <c r="P23" s="224">
        <f aca="true" t="shared" si="13" ref="P23:P34">IF(OR(AND(M23&lt;0,O23&gt;0),AND(M23&gt;0,O23&lt;0),SUM(M23)=0,M23="-",O23="-"),"-",(SUM(O23-M23))/SUM(M23))</f>
        <v>-0.35150705237017316</v>
      </c>
      <c r="R23" s="223">
        <v>5795.06404</v>
      </c>
      <c r="S23" s="223">
        <v>6207.62657</v>
      </c>
      <c r="T23" s="223">
        <v>7308.43977</v>
      </c>
      <c r="U23" s="228">
        <v>8239.6278</v>
      </c>
      <c r="V23" s="223">
        <v>9484.66629</v>
      </c>
      <c r="W23" s="228">
        <v>8282.96489</v>
      </c>
      <c r="X23" s="224">
        <f aca="true" t="shared" si="14" ref="X23:X34">IF(OR(AND(U23&lt;0,W23&gt;0),AND(U23&gt;0,W23&lt;0),SUM(U23)=0,U23="-",W23="-"),"-",(SUM(W23-U23))/SUM(U23))</f>
        <v>0.005259593157836459</v>
      </c>
      <c r="Z23" s="223">
        <v>0</v>
      </c>
      <c r="AA23" s="223">
        <v>0.02035</v>
      </c>
      <c r="AB23" s="223">
        <v>0.02234</v>
      </c>
      <c r="AC23" s="228">
        <v>0.02044</v>
      </c>
      <c r="AD23" s="223">
        <v>0.01712</v>
      </c>
      <c r="AE23" s="228">
        <v>0.02384</v>
      </c>
      <c r="AF23" s="224">
        <f aca="true" t="shared" si="15" ref="AF23:AF34">IF(OR(AND(AC23&lt;0,AE23&gt;0),AND(AC23&gt;0,AE23&lt;0),SUM(AC23)=0,AC23="-",AE23="-"),"-",(SUM(AE23-AC23))/SUM(AC23))</f>
        <v>0.16634050880626225</v>
      </c>
      <c r="AH23" s="223">
        <v>437.15721</v>
      </c>
      <c r="AI23" s="223">
        <v>505.36907</v>
      </c>
      <c r="AJ23" s="223">
        <v>616.2468299999999</v>
      </c>
      <c r="AK23" s="228">
        <v>648.00614</v>
      </c>
      <c r="AL23" s="223">
        <v>702.62222</v>
      </c>
      <c r="AM23" s="228">
        <v>696.9281</v>
      </c>
      <c r="AN23" s="224">
        <f aca="true" t="shared" si="16" ref="AN23:AN34">IF(OR(AND(AK23&lt;0,AM23&gt;0),AND(AK23&gt;0,AM23&lt;0),SUM(AK23)=0,AK23="-",AM23="-"),"-",(SUM(AM23-AK23))/SUM(AK23))</f>
        <v>0.07549613650265724</v>
      </c>
      <c r="AP23" s="223">
        <v>-366.27603000000005</v>
      </c>
      <c r="AQ23" s="223">
        <v>-446.88796</v>
      </c>
      <c r="AR23" s="223">
        <v>-509.84007</v>
      </c>
      <c r="AS23" s="228">
        <v>-520.71479</v>
      </c>
      <c r="AT23" s="223">
        <v>-457.37872</v>
      </c>
      <c r="AU23" s="228">
        <v>-431.23828000000003</v>
      </c>
      <c r="AV23" s="224">
        <f aca="true" t="shared" si="17" ref="AV23:AV34">IF(OR(AND(AS23&lt;0,AU23&gt;0),AND(AS23&gt;0,AU23&lt;0),SUM(AS23)=0,AS23="-",AU23="-"),"-",(SUM(AU23-AS23))/SUM(AS23))</f>
        <v>-0.17183400917035593</v>
      </c>
      <c r="AY23" s="229"/>
    </row>
    <row r="24" spans="1:51" s="225" customFormat="1" ht="12.75" customHeight="1">
      <c r="A24" s="16" t="s">
        <v>93</v>
      </c>
      <c r="B24" s="223">
        <v>22319.4377</v>
      </c>
      <c r="C24" s="223">
        <v>22650.282829999996</v>
      </c>
      <c r="D24" s="223">
        <v>22748.78097</v>
      </c>
      <c r="E24" s="228">
        <v>23015.44482</v>
      </c>
      <c r="F24" s="223">
        <v>26042.54958</v>
      </c>
      <c r="G24" s="228">
        <v>25373.17468</v>
      </c>
      <c r="H24" s="224">
        <f t="shared" si="12"/>
        <v>0.10244120321981244</v>
      </c>
      <c r="I24" s="224"/>
      <c r="J24" s="223">
        <v>1123.11517</v>
      </c>
      <c r="K24" s="223">
        <v>972.6890400000001</v>
      </c>
      <c r="L24" s="223">
        <v>840.39691</v>
      </c>
      <c r="M24" s="228">
        <v>878.1891899999999</v>
      </c>
      <c r="N24" s="223">
        <v>1165.9926799999998</v>
      </c>
      <c r="O24" s="228">
        <v>970.2315600000001</v>
      </c>
      <c r="P24" s="224">
        <f t="shared" si="13"/>
        <v>0.10480927236191569</v>
      </c>
      <c r="R24" s="223">
        <v>3700.84073</v>
      </c>
      <c r="S24" s="223">
        <v>4072.8231</v>
      </c>
      <c r="T24" s="223">
        <v>3938.2832999999996</v>
      </c>
      <c r="U24" s="228">
        <v>4272.512769999999</v>
      </c>
      <c r="V24" s="223">
        <v>5542.9775199999995</v>
      </c>
      <c r="W24" s="228">
        <v>4134.48625</v>
      </c>
      <c r="X24" s="224">
        <f t="shared" si="14"/>
        <v>-0.032305700984481656</v>
      </c>
      <c r="Z24" s="223">
        <v>186.9114</v>
      </c>
      <c r="AA24" s="223">
        <v>186.97305</v>
      </c>
      <c r="AB24" s="223">
        <v>173.53419</v>
      </c>
      <c r="AC24" s="228">
        <v>173.53419</v>
      </c>
      <c r="AD24" s="223">
        <v>173.53419</v>
      </c>
      <c r="AE24" s="228">
        <v>173.53419</v>
      </c>
      <c r="AF24" s="224">
        <f t="shared" si="15"/>
        <v>0</v>
      </c>
      <c r="AH24" s="223">
        <v>20648.18298</v>
      </c>
      <c r="AI24" s="223">
        <v>20420.1866</v>
      </c>
      <c r="AJ24" s="223">
        <v>21663.81405</v>
      </c>
      <c r="AK24" s="228">
        <v>20748.55643</v>
      </c>
      <c r="AL24" s="223">
        <v>22575.27739</v>
      </c>
      <c r="AM24" s="228">
        <v>23571.26728</v>
      </c>
      <c r="AN24" s="224">
        <f t="shared" si="16"/>
        <v>0.13604372234391632</v>
      </c>
      <c r="AP24" s="223">
        <v>-3339.61258</v>
      </c>
      <c r="AQ24" s="223">
        <v>-3002.3889599999998</v>
      </c>
      <c r="AR24" s="223">
        <v>-3867.24748</v>
      </c>
      <c r="AS24" s="228">
        <v>-3057.3477599999997</v>
      </c>
      <c r="AT24" s="223">
        <v>-3415.2322000000004</v>
      </c>
      <c r="AU24" s="228">
        <v>-3476.3446</v>
      </c>
      <c r="AV24" s="224">
        <f t="shared" si="17"/>
        <v>0.13704585571907604</v>
      </c>
      <c r="AY24" s="229"/>
    </row>
    <row r="25" spans="1:51" s="225" customFormat="1" ht="12.75" customHeight="1">
      <c r="A25" s="16" t="s">
        <v>94</v>
      </c>
      <c r="B25" s="223">
        <v>22299.060980000002</v>
      </c>
      <c r="C25" s="223">
        <v>21714.95268</v>
      </c>
      <c r="D25" s="223">
        <v>21140.526879999998</v>
      </c>
      <c r="E25" s="228">
        <v>19799.69467</v>
      </c>
      <c r="F25" s="223">
        <v>25361.06268</v>
      </c>
      <c r="G25" s="228">
        <v>24280.841239999998</v>
      </c>
      <c r="H25" s="224">
        <f t="shared" si="12"/>
        <v>0.22632402391485953</v>
      </c>
      <c r="I25" s="224"/>
      <c r="J25" s="223">
        <v>19331.61776</v>
      </c>
      <c r="K25" s="223">
        <v>18739.06201</v>
      </c>
      <c r="L25" s="223">
        <v>18000.13216</v>
      </c>
      <c r="M25" s="228">
        <v>16595.32402</v>
      </c>
      <c r="N25" s="223">
        <v>22071.305379999998</v>
      </c>
      <c r="O25" s="228">
        <v>20832.82384</v>
      </c>
      <c r="P25" s="224">
        <f t="shared" si="13"/>
        <v>0.2553429999253489</v>
      </c>
      <c r="R25" s="223">
        <v>2979.8736200000003</v>
      </c>
      <c r="S25" s="223">
        <v>2994.3882000000003</v>
      </c>
      <c r="T25" s="223">
        <v>3156.9768</v>
      </c>
      <c r="U25" s="228">
        <v>3221.6722999999997</v>
      </c>
      <c r="V25" s="223">
        <v>3328.19319</v>
      </c>
      <c r="W25" s="228">
        <v>3470.86715</v>
      </c>
      <c r="X25" s="224">
        <f t="shared" si="14"/>
        <v>0.0773495336567907</v>
      </c>
      <c r="Z25" s="223">
        <v>0</v>
      </c>
      <c r="AA25" s="223">
        <v>0</v>
      </c>
      <c r="AB25" s="223">
        <v>0</v>
      </c>
      <c r="AC25" s="228">
        <v>0</v>
      </c>
      <c r="AD25" s="223">
        <v>0</v>
      </c>
      <c r="AE25" s="228">
        <v>0</v>
      </c>
      <c r="AF25" s="224" t="str">
        <f t="shared" si="15"/>
        <v>-</v>
      </c>
      <c r="AH25" s="223">
        <v>0</v>
      </c>
      <c r="AI25" s="223">
        <v>0</v>
      </c>
      <c r="AJ25" s="223">
        <v>0</v>
      </c>
      <c r="AK25" s="228">
        <v>0</v>
      </c>
      <c r="AL25" s="223">
        <v>0</v>
      </c>
      <c r="AM25" s="228">
        <v>0</v>
      </c>
      <c r="AN25" s="224" t="str">
        <f t="shared" si="16"/>
        <v>-</v>
      </c>
      <c r="AP25" s="223">
        <v>-12.430399999999999</v>
      </c>
      <c r="AQ25" s="223">
        <v>-18.497529999999998</v>
      </c>
      <c r="AR25" s="223">
        <v>-16.58208</v>
      </c>
      <c r="AS25" s="228">
        <v>-17.301650000000002</v>
      </c>
      <c r="AT25" s="223">
        <v>-38.43589</v>
      </c>
      <c r="AU25" s="228">
        <v>-22.84975</v>
      </c>
      <c r="AV25" s="224">
        <f t="shared" si="17"/>
        <v>0.3206688379432018</v>
      </c>
      <c r="AY25" s="229"/>
    </row>
    <row r="26" spans="1:51" s="225" customFormat="1" ht="12.75" customHeight="1">
      <c r="A26" s="16" t="s">
        <v>95</v>
      </c>
      <c r="B26" s="223">
        <v>66566.01328</v>
      </c>
      <c r="C26" s="223">
        <v>67692.31723</v>
      </c>
      <c r="D26" s="223">
        <v>69115.72167</v>
      </c>
      <c r="E26" s="228">
        <v>68988.64531</v>
      </c>
      <c r="F26" s="223">
        <v>72234.46574</v>
      </c>
      <c r="G26" s="228">
        <v>72101.1725</v>
      </c>
      <c r="H26" s="224">
        <f t="shared" si="12"/>
        <v>0.04511651411640095</v>
      </c>
      <c r="I26" s="224"/>
      <c r="J26" s="223">
        <v>56478.33311</v>
      </c>
      <c r="K26" s="223">
        <v>57338.62603</v>
      </c>
      <c r="L26" s="223">
        <v>58645.84175</v>
      </c>
      <c r="M26" s="228">
        <v>58925.23948</v>
      </c>
      <c r="N26" s="223">
        <v>61804.7644</v>
      </c>
      <c r="O26" s="228">
        <v>61584.03327</v>
      </c>
      <c r="P26" s="224">
        <f t="shared" si="13"/>
        <v>0.04512147618682879</v>
      </c>
      <c r="R26" s="223">
        <v>10099.67339</v>
      </c>
      <c r="S26" s="223">
        <v>10370.67281</v>
      </c>
      <c r="T26" s="223">
        <v>10481.84167</v>
      </c>
      <c r="U26" s="228">
        <v>10081.32302</v>
      </c>
      <c r="V26" s="223">
        <v>10452.957339999999</v>
      </c>
      <c r="W26" s="228">
        <v>10542.44516</v>
      </c>
      <c r="X26" s="224">
        <f t="shared" si="14"/>
        <v>0.04574024055029233</v>
      </c>
      <c r="Z26" s="223">
        <v>0</v>
      </c>
      <c r="AA26" s="223">
        <v>0</v>
      </c>
      <c r="AB26" s="223">
        <v>0</v>
      </c>
      <c r="AC26" s="228">
        <v>0</v>
      </c>
      <c r="AD26" s="223">
        <v>0</v>
      </c>
      <c r="AE26" s="228">
        <v>0</v>
      </c>
      <c r="AF26" s="224" t="str">
        <f t="shared" si="15"/>
        <v>-</v>
      </c>
      <c r="AH26" s="223">
        <v>0</v>
      </c>
      <c r="AI26" s="223">
        <v>0</v>
      </c>
      <c r="AJ26" s="223">
        <v>0</v>
      </c>
      <c r="AK26" s="228">
        <v>0</v>
      </c>
      <c r="AL26" s="223">
        <v>0</v>
      </c>
      <c r="AM26" s="228">
        <v>0</v>
      </c>
      <c r="AN26" s="224" t="str">
        <f t="shared" si="16"/>
        <v>-</v>
      </c>
      <c r="AP26" s="223">
        <v>-11.993219999999999</v>
      </c>
      <c r="AQ26" s="223">
        <v>-16.98161</v>
      </c>
      <c r="AR26" s="223">
        <v>-11.96175</v>
      </c>
      <c r="AS26" s="228">
        <v>-17.917189999999998</v>
      </c>
      <c r="AT26" s="223">
        <v>-23.256</v>
      </c>
      <c r="AU26" s="228">
        <v>-25.30593</v>
      </c>
      <c r="AV26" s="224">
        <f t="shared" si="17"/>
        <v>0.4123827452853937</v>
      </c>
      <c r="AY26" s="229"/>
    </row>
    <row r="27" spans="1:51" s="225" customFormat="1" ht="12.75" customHeight="1">
      <c r="A27" s="16" t="s">
        <v>96</v>
      </c>
      <c r="B27" s="223">
        <v>417032.68441000005</v>
      </c>
      <c r="C27" s="223">
        <v>431133.94219</v>
      </c>
      <c r="D27" s="223">
        <v>448537.02435</v>
      </c>
      <c r="E27" s="228">
        <v>463334.3089</v>
      </c>
      <c r="F27" s="223">
        <v>498848.28723</v>
      </c>
      <c r="G27" s="228">
        <v>478874.34568</v>
      </c>
      <c r="H27" s="224">
        <f t="shared" si="12"/>
        <v>0.03353957710771205</v>
      </c>
      <c r="I27" s="224"/>
      <c r="J27" s="223">
        <v>13690.48561</v>
      </c>
      <c r="K27" s="223">
        <v>13853.23344</v>
      </c>
      <c r="L27" s="223">
        <v>14049.332769999999</v>
      </c>
      <c r="M27" s="228">
        <v>14276.4954</v>
      </c>
      <c r="N27" s="223">
        <v>14892.18475</v>
      </c>
      <c r="O27" s="228">
        <v>14457.96028</v>
      </c>
      <c r="P27" s="224">
        <f t="shared" si="13"/>
        <v>0.012710744122818793</v>
      </c>
      <c r="R27" s="223">
        <v>403534.69552</v>
      </c>
      <c r="S27" s="223">
        <v>417474.53151</v>
      </c>
      <c r="T27" s="223">
        <v>434682.65037</v>
      </c>
      <c r="U27" s="228">
        <v>449262.76913</v>
      </c>
      <c r="V27" s="223">
        <v>484160.5691</v>
      </c>
      <c r="W27" s="228">
        <v>464619.87875</v>
      </c>
      <c r="X27" s="224">
        <f t="shared" si="14"/>
        <v>0.03418291181737391</v>
      </c>
      <c r="Z27" s="223">
        <v>0</v>
      </c>
      <c r="AA27" s="223">
        <v>0</v>
      </c>
      <c r="AB27" s="223">
        <v>0</v>
      </c>
      <c r="AC27" s="228">
        <v>0</v>
      </c>
      <c r="AD27" s="223">
        <v>0</v>
      </c>
      <c r="AE27" s="228">
        <v>0</v>
      </c>
      <c r="AF27" s="224" t="str">
        <f t="shared" si="15"/>
        <v>-</v>
      </c>
      <c r="AH27" s="223">
        <v>0</v>
      </c>
      <c r="AI27" s="223">
        <v>0</v>
      </c>
      <c r="AJ27" s="223">
        <v>0</v>
      </c>
      <c r="AK27" s="228">
        <v>0</v>
      </c>
      <c r="AL27" s="223">
        <v>0</v>
      </c>
      <c r="AM27" s="228">
        <v>0</v>
      </c>
      <c r="AN27" s="224" t="str">
        <f t="shared" si="16"/>
        <v>-</v>
      </c>
      <c r="AP27" s="223">
        <v>-192.49672</v>
      </c>
      <c r="AQ27" s="223">
        <v>-193.82276000000002</v>
      </c>
      <c r="AR27" s="223">
        <v>-194.95879000000002</v>
      </c>
      <c r="AS27" s="228">
        <v>-204.95563</v>
      </c>
      <c r="AT27" s="223">
        <v>-204.46662</v>
      </c>
      <c r="AU27" s="228">
        <v>-203.49335</v>
      </c>
      <c r="AV27" s="224">
        <f t="shared" si="17"/>
        <v>-0.007134617380357012</v>
      </c>
      <c r="AY27" s="229"/>
    </row>
    <row r="28" spans="1:56" s="225" customFormat="1" ht="12.75" customHeight="1">
      <c r="A28" s="16" t="s">
        <v>97</v>
      </c>
      <c r="B28" s="223">
        <v>82870.36037000001</v>
      </c>
      <c r="C28" s="223">
        <v>86894.56629</v>
      </c>
      <c r="D28" s="223">
        <v>90790.47118000001</v>
      </c>
      <c r="E28" s="228">
        <v>94563.59302</v>
      </c>
      <c r="F28" s="223">
        <v>106163.15614</v>
      </c>
      <c r="G28" s="228">
        <v>104944.47691</v>
      </c>
      <c r="H28" s="224">
        <f t="shared" si="12"/>
        <v>0.10977674978788572</v>
      </c>
      <c r="I28" s="224"/>
      <c r="J28" s="223">
        <v>0</v>
      </c>
      <c r="K28" s="223">
        <v>0</v>
      </c>
      <c r="L28" s="223">
        <v>0</v>
      </c>
      <c r="M28" s="228">
        <v>0</v>
      </c>
      <c r="N28" s="223">
        <v>0</v>
      </c>
      <c r="O28" s="228">
        <v>0</v>
      </c>
      <c r="P28" s="224" t="str">
        <f t="shared" si="13"/>
        <v>-</v>
      </c>
      <c r="R28" s="223">
        <v>82870.36037000001</v>
      </c>
      <c r="S28" s="223">
        <v>86894.56629</v>
      </c>
      <c r="T28" s="223">
        <v>90790.47118000001</v>
      </c>
      <c r="U28" s="228">
        <v>94563.59302</v>
      </c>
      <c r="V28" s="223">
        <v>106163.15614</v>
      </c>
      <c r="W28" s="228">
        <v>104944.47691</v>
      </c>
      <c r="X28" s="224">
        <f t="shared" si="14"/>
        <v>0.10977674978788572</v>
      </c>
      <c r="Z28" s="223">
        <v>0</v>
      </c>
      <c r="AA28" s="223">
        <v>0</v>
      </c>
      <c r="AB28" s="223">
        <v>0</v>
      </c>
      <c r="AC28" s="228">
        <v>0</v>
      </c>
      <c r="AD28" s="223">
        <v>0</v>
      </c>
      <c r="AE28" s="228">
        <v>0</v>
      </c>
      <c r="AF28" s="224" t="str">
        <f t="shared" si="15"/>
        <v>-</v>
      </c>
      <c r="AH28" s="223">
        <v>0</v>
      </c>
      <c r="AI28" s="223">
        <v>0</v>
      </c>
      <c r="AJ28" s="223">
        <v>0</v>
      </c>
      <c r="AK28" s="228">
        <v>0</v>
      </c>
      <c r="AL28" s="223">
        <v>0</v>
      </c>
      <c r="AM28" s="228">
        <v>0</v>
      </c>
      <c r="AN28" s="224" t="str">
        <f t="shared" si="16"/>
        <v>-</v>
      </c>
      <c r="AP28" s="223">
        <v>0</v>
      </c>
      <c r="AQ28" s="223">
        <v>0</v>
      </c>
      <c r="AR28" s="223">
        <v>0</v>
      </c>
      <c r="AS28" s="228">
        <v>0</v>
      </c>
      <c r="AT28" s="223">
        <v>0</v>
      </c>
      <c r="AU28" s="228">
        <v>0</v>
      </c>
      <c r="AV28" s="224" t="str">
        <f t="shared" si="17"/>
        <v>-</v>
      </c>
      <c r="AY28" s="229"/>
      <c r="AZ28" s="241"/>
      <c r="BA28" s="9"/>
      <c r="BB28" s="10"/>
      <c r="BC28" s="19"/>
      <c r="BD28" s="241"/>
    </row>
    <row r="29" spans="1:56" s="225" customFormat="1" ht="12.75" customHeight="1">
      <c r="A29" s="16" t="s">
        <v>98</v>
      </c>
      <c r="B29" s="223">
        <v>3949.02107</v>
      </c>
      <c r="C29" s="223">
        <v>4842.13931</v>
      </c>
      <c r="D29" s="223">
        <v>5495.5099</v>
      </c>
      <c r="E29" s="228">
        <v>4931.68073</v>
      </c>
      <c r="F29" s="223">
        <v>6402.353639999999</v>
      </c>
      <c r="G29" s="228">
        <v>4198.5298</v>
      </c>
      <c r="H29" s="224">
        <f t="shared" si="12"/>
        <v>-0.1486614746855277</v>
      </c>
      <c r="I29" s="224"/>
      <c r="J29" s="223">
        <v>2324.6826800000003</v>
      </c>
      <c r="K29" s="223">
        <v>2419.55258</v>
      </c>
      <c r="L29" s="223">
        <v>2594.6922200000004</v>
      </c>
      <c r="M29" s="228">
        <v>2681.35162</v>
      </c>
      <c r="N29" s="223">
        <v>2864.24255</v>
      </c>
      <c r="O29" s="228">
        <v>2403.08526</v>
      </c>
      <c r="P29" s="224">
        <f t="shared" si="13"/>
        <v>-0.10377839218267094</v>
      </c>
      <c r="R29" s="223">
        <v>2976.36933</v>
      </c>
      <c r="S29" s="223">
        <v>3652.86478</v>
      </c>
      <c r="T29" s="223">
        <v>4061.9582</v>
      </c>
      <c r="U29" s="228">
        <v>4225.951</v>
      </c>
      <c r="V29" s="223">
        <v>5502.90596</v>
      </c>
      <c r="W29" s="228">
        <v>3672.48173</v>
      </c>
      <c r="X29" s="224">
        <f t="shared" si="14"/>
        <v>-0.1309691641005776</v>
      </c>
      <c r="Z29" s="223">
        <v>2.9082</v>
      </c>
      <c r="AA29" s="223">
        <v>2.4795599999999998</v>
      </c>
      <c r="AB29" s="223">
        <v>2.77595</v>
      </c>
      <c r="AC29" s="228">
        <v>2.34286</v>
      </c>
      <c r="AD29" s="223">
        <v>0.98724</v>
      </c>
      <c r="AE29" s="228">
        <v>5.67975</v>
      </c>
      <c r="AF29" s="224">
        <f t="shared" si="15"/>
        <v>1.4242805801456342</v>
      </c>
      <c r="AH29" s="223">
        <v>171.34202</v>
      </c>
      <c r="AI29" s="223">
        <v>192.88542</v>
      </c>
      <c r="AJ29" s="223">
        <v>235.44201999999999</v>
      </c>
      <c r="AK29" s="228">
        <v>188.54982</v>
      </c>
      <c r="AL29" s="223">
        <v>281.74640000000005</v>
      </c>
      <c r="AM29" s="228">
        <v>185.26026000000002</v>
      </c>
      <c r="AN29" s="224">
        <f t="shared" si="16"/>
        <v>-0.017446635589469107</v>
      </c>
      <c r="AP29" s="223">
        <v>-1526.28116</v>
      </c>
      <c r="AQ29" s="223">
        <v>-1425.64303</v>
      </c>
      <c r="AR29" s="223">
        <v>-1399.35849</v>
      </c>
      <c r="AS29" s="228">
        <v>-2166.51457</v>
      </c>
      <c r="AT29" s="223">
        <v>-2247.5285099999996</v>
      </c>
      <c r="AU29" s="228">
        <v>-2067.9772</v>
      </c>
      <c r="AV29" s="224">
        <f t="shared" si="17"/>
        <v>-0.045481978918793985</v>
      </c>
      <c r="AY29" s="229"/>
      <c r="AZ29" s="241"/>
      <c r="BA29" s="241"/>
      <c r="BB29" s="240"/>
      <c r="BC29" s="240"/>
      <c r="BD29" s="242"/>
    </row>
    <row r="30" spans="1:56" s="225" customFormat="1" ht="12.75" customHeight="1">
      <c r="A30" s="16" t="s">
        <v>99</v>
      </c>
      <c r="B30" s="223">
        <v>38098.83519</v>
      </c>
      <c r="C30" s="223">
        <v>36674.1435</v>
      </c>
      <c r="D30" s="223">
        <v>37802.6727</v>
      </c>
      <c r="E30" s="228">
        <v>38609.238450000004</v>
      </c>
      <c r="F30" s="223">
        <v>40632.16676</v>
      </c>
      <c r="G30" s="228">
        <v>38746.874149999996</v>
      </c>
      <c r="H30" s="224">
        <f t="shared" si="12"/>
        <v>0.003564838508229929</v>
      </c>
      <c r="I30" s="224"/>
      <c r="J30" s="223">
        <v>16369.65084</v>
      </c>
      <c r="K30" s="223">
        <v>16545.2597</v>
      </c>
      <c r="L30" s="223">
        <v>17098.86507</v>
      </c>
      <c r="M30" s="228">
        <v>19445.4319</v>
      </c>
      <c r="N30" s="223">
        <v>17643.817199999998</v>
      </c>
      <c r="O30" s="228">
        <v>17687.00609</v>
      </c>
      <c r="P30" s="224">
        <f t="shared" si="13"/>
        <v>-0.09042873509021934</v>
      </c>
      <c r="R30" s="223">
        <v>14667.75745</v>
      </c>
      <c r="S30" s="223">
        <v>13465.813619999999</v>
      </c>
      <c r="T30" s="223">
        <v>13656.85725</v>
      </c>
      <c r="U30" s="228">
        <v>13738.877050000001</v>
      </c>
      <c r="V30" s="223">
        <v>13768.28464</v>
      </c>
      <c r="W30" s="228">
        <v>14604.582699999999</v>
      </c>
      <c r="X30" s="224">
        <f t="shared" si="14"/>
        <v>0.06301138345218672</v>
      </c>
      <c r="Z30" s="223">
        <v>1773.50581</v>
      </c>
      <c r="AA30" s="223">
        <v>1928.05075</v>
      </c>
      <c r="AB30" s="223">
        <v>2376.0429900000004</v>
      </c>
      <c r="AC30" s="228">
        <v>2230.85343</v>
      </c>
      <c r="AD30" s="223">
        <v>2396.25533</v>
      </c>
      <c r="AE30" s="228">
        <v>2838.3696</v>
      </c>
      <c r="AF30" s="224">
        <f t="shared" si="15"/>
        <v>0.2723245560780745</v>
      </c>
      <c r="AH30" s="223">
        <v>24913.419530000003</v>
      </c>
      <c r="AI30" s="223">
        <v>25112.16368</v>
      </c>
      <c r="AJ30" s="223">
        <v>25945.72047</v>
      </c>
      <c r="AK30" s="228">
        <v>28027.92809</v>
      </c>
      <c r="AL30" s="223">
        <v>27751.280870000002</v>
      </c>
      <c r="AM30" s="228">
        <v>24113.11497</v>
      </c>
      <c r="AN30" s="224">
        <f t="shared" si="16"/>
        <v>-0.13967543756460388</v>
      </c>
      <c r="AP30" s="223">
        <v>-19625.498440000003</v>
      </c>
      <c r="AQ30" s="223">
        <v>-20377.14425</v>
      </c>
      <c r="AR30" s="223">
        <v>-21274.81308</v>
      </c>
      <c r="AS30" s="228">
        <v>-24833.85202</v>
      </c>
      <c r="AT30" s="223">
        <v>-20927.47128</v>
      </c>
      <c r="AU30" s="228">
        <v>-20496.199210000002</v>
      </c>
      <c r="AV30" s="224">
        <f t="shared" si="17"/>
        <v>-0.1746669347351614</v>
      </c>
      <c r="AY30" s="229"/>
      <c r="AZ30" s="10"/>
      <c r="BA30" s="10"/>
      <c r="BB30" s="19"/>
      <c r="BC30" s="19"/>
      <c r="BD30" s="9"/>
    </row>
    <row r="31" spans="1:56" s="225" customFormat="1" ht="12.75" customHeight="1">
      <c r="A31" s="16" t="s">
        <v>100</v>
      </c>
      <c r="B31" s="223">
        <v>0</v>
      </c>
      <c r="C31" s="223">
        <v>0</v>
      </c>
      <c r="D31" s="223">
        <v>3.43104</v>
      </c>
      <c r="E31" s="228">
        <v>101.816</v>
      </c>
      <c r="F31" s="223">
        <v>101.816</v>
      </c>
      <c r="G31" s="228">
        <v>0</v>
      </c>
      <c r="H31" s="224">
        <f t="shared" si="12"/>
        <v>-1</v>
      </c>
      <c r="I31" s="224"/>
      <c r="J31" s="223">
        <v>0</v>
      </c>
      <c r="K31" s="223">
        <v>0</v>
      </c>
      <c r="L31" s="223">
        <v>0</v>
      </c>
      <c r="M31" s="228">
        <v>0</v>
      </c>
      <c r="N31" s="223">
        <v>0</v>
      </c>
      <c r="O31" s="228">
        <v>0</v>
      </c>
      <c r="P31" s="224" t="str">
        <f t="shared" si="13"/>
        <v>-</v>
      </c>
      <c r="R31" s="223">
        <v>0</v>
      </c>
      <c r="S31" s="223">
        <v>0</v>
      </c>
      <c r="T31" s="223">
        <v>3.43104</v>
      </c>
      <c r="U31" s="228">
        <v>0</v>
      </c>
      <c r="V31" s="223">
        <v>0</v>
      </c>
      <c r="W31" s="228">
        <v>0</v>
      </c>
      <c r="X31" s="224" t="str">
        <f t="shared" si="14"/>
        <v>-</v>
      </c>
      <c r="Z31" s="223">
        <v>0</v>
      </c>
      <c r="AA31" s="223">
        <v>0</v>
      </c>
      <c r="AB31" s="223">
        <v>0</v>
      </c>
      <c r="AC31" s="228">
        <v>0</v>
      </c>
      <c r="AD31" s="223">
        <v>0</v>
      </c>
      <c r="AE31" s="228">
        <v>0</v>
      </c>
      <c r="AF31" s="224" t="str">
        <f t="shared" si="15"/>
        <v>-</v>
      </c>
      <c r="AH31" s="223">
        <v>0</v>
      </c>
      <c r="AI31" s="223">
        <v>0</v>
      </c>
      <c r="AJ31" s="223">
        <v>0</v>
      </c>
      <c r="AK31" s="228">
        <v>101.816</v>
      </c>
      <c r="AL31" s="223">
        <v>101.816</v>
      </c>
      <c r="AM31" s="228">
        <v>0</v>
      </c>
      <c r="AN31" s="224">
        <f t="shared" si="16"/>
        <v>-1</v>
      </c>
      <c r="AP31" s="223">
        <v>0</v>
      </c>
      <c r="AQ31" s="223">
        <v>0</v>
      </c>
      <c r="AR31" s="223">
        <v>0</v>
      </c>
      <c r="AS31" s="228">
        <v>0</v>
      </c>
      <c r="AT31" s="223">
        <v>0</v>
      </c>
      <c r="AU31" s="228">
        <v>0</v>
      </c>
      <c r="AV31" s="224" t="str">
        <f t="shared" si="17"/>
        <v>-</v>
      </c>
      <c r="AY31" s="229"/>
      <c r="AZ31" s="10"/>
      <c r="BA31" s="10"/>
      <c r="BB31" s="19"/>
      <c r="BC31" s="19"/>
      <c r="BD31" s="9"/>
    </row>
    <row r="32" spans="1:56" s="225" customFormat="1" ht="12.75" customHeight="1">
      <c r="A32" s="16" t="s">
        <v>101</v>
      </c>
      <c r="B32" s="223">
        <v>8046.26457</v>
      </c>
      <c r="C32" s="223">
        <v>8089.62577</v>
      </c>
      <c r="D32" s="223">
        <v>8186.307599999999</v>
      </c>
      <c r="E32" s="228">
        <v>8206.77065</v>
      </c>
      <c r="F32" s="223">
        <v>8487.03228</v>
      </c>
      <c r="G32" s="228">
        <v>8776.76151</v>
      </c>
      <c r="H32" s="224">
        <f t="shared" si="12"/>
        <v>0.06945373330251405</v>
      </c>
      <c r="I32" s="224"/>
      <c r="J32" s="223">
        <v>37.06492</v>
      </c>
      <c r="K32" s="223">
        <v>37.351150000000004</v>
      </c>
      <c r="L32" s="223">
        <v>38.10297</v>
      </c>
      <c r="M32" s="228">
        <v>37.834</v>
      </c>
      <c r="N32" s="223">
        <v>13.651620000000001</v>
      </c>
      <c r="O32" s="228">
        <v>12.91658</v>
      </c>
      <c r="P32" s="224">
        <f t="shared" si="13"/>
        <v>-0.6585986150023788</v>
      </c>
      <c r="R32" s="223">
        <v>12.18979</v>
      </c>
      <c r="S32" s="223">
        <v>12.61774</v>
      </c>
      <c r="T32" s="223">
        <v>13.241950000000001</v>
      </c>
      <c r="U32" s="228">
        <v>12.834</v>
      </c>
      <c r="V32" s="223">
        <v>13.651620000000001</v>
      </c>
      <c r="W32" s="228">
        <v>12.91658</v>
      </c>
      <c r="X32" s="224">
        <f t="shared" si="14"/>
        <v>0.006434470936574731</v>
      </c>
      <c r="Z32" s="223">
        <v>0</v>
      </c>
      <c r="AA32" s="223">
        <v>0</v>
      </c>
      <c r="AB32" s="223">
        <v>0</v>
      </c>
      <c r="AC32" s="228">
        <v>0</v>
      </c>
      <c r="AD32" s="223">
        <v>0</v>
      </c>
      <c r="AE32" s="228">
        <v>0</v>
      </c>
      <c r="AF32" s="224" t="str">
        <f t="shared" si="15"/>
        <v>-</v>
      </c>
      <c r="AH32" s="223">
        <v>13201.87752</v>
      </c>
      <c r="AI32" s="223">
        <v>12845.240609999999</v>
      </c>
      <c r="AJ32" s="223">
        <v>12771.948470000001</v>
      </c>
      <c r="AK32" s="228">
        <v>12230.82114</v>
      </c>
      <c r="AL32" s="223">
        <v>12232.63042</v>
      </c>
      <c r="AM32" s="228">
        <v>12047.33182</v>
      </c>
      <c r="AN32" s="224">
        <f t="shared" si="16"/>
        <v>-0.015002207774906648</v>
      </c>
      <c r="AP32" s="223">
        <v>-5204.86766</v>
      </c>
      <c r="AQ32" s="223">
        <v>-4805.58373</v>
      </c>
      <c r="AR32" s="223">
        <v>-4636.98579</v>
      </c>
      <c r="AS32" s="228">
        <v>-4074.71849</v>
      </c>
      <c r="AT32" s="223">
        <v>-3772.90138</v>
      </c>
      <c r="AU32" s="228">
        <v>-3296.40347</v>
      </c>
      <c r="AV32" s="224">
        <f t="shared" si="17"/>
        <v>-0.19101074636446846</v>
      </c>
      <c r="AY32" s="229"/>
      <c r="AZ32" s="10"/>
      <c r="BA32" s="10"/>
      <c r="BB32" s="19"/>
      <c r="BC32" s="19"/>
      <c r="BD32" s="9"/>
    </row>
    <row r="33" spans="1:56" s="225" customFormat="1" ht="12.75" customHeight="1" thickBot="1">
      <c r="A33" s="16" t="s">
        <v>140</v>
      </c>
      <c r="B33" s="223">
        <v>10465.71008</v>
      </c>
      <c r="C33" s="223">
        <v>10474.81008</v>
      </c>
      <c r="D33" s="223">
        <v>12027.56779</v>
      </c>
      <c r="E33" s="228">
        <v>12037.10842</v>
      </c>
      <c r="F33" s="223">
        <v>12715.54875</v>
      </c>
      <c r="G33" s="228">
        <v>12208.366890000001</v>
      </c>
      <c r="H33" s="224">
        <f t="shared" si="12"/>
        <v>0.014227542365195434</v>
      </c>
      <c r="I33" s="224"/>
      <c r="J33" s="223">
        <v>0</v>
      </c>
      <c r="K33" s="223">
        <v>0</v>
      </c>
      <c r="L33" s="223">
        <v>0.011</v>
      </c>
      <c r="M33" s="228">
        <v>0</v>
      </c>
      <c r="N33" s="223">
        <v>0</v>
      </c>
      <c r="O33" s="228">
        <v>0</v>
      </c>
      <c r="P33" s="224" t="str">
        <f t="shared" si="13"/>
        <v>-</v>
      </c>
      <c r="R33" s="223">
        <v>109</v>
      </c>
      <c r="S33" s="223">
        <v>109</v>
      </c>
      <c r="T33" s="223">
        <v>109</v>
      </c>
      <c r="U33" s="228">
        <v>95</v>
      </c>
      <c r="V33" s="223">
        <v>95</v>
      </c>
      <c r="W33" s="228">
        <v>95</v>
      </c>
      <c r="X33" s="224">
        <f t="shared" si="14"/>
        <v>0</v>
      </c>
      <c r="Z33" s="223">
        <v>0</v>
      </c>
      <c r="AA33" s="223">
        <v>0</v>
      </c>
      <c r="AB33" s="223">
        <v>0</v>
      </c>
      <c r="AC33" s="228">
        <v>0</v>
      </c>
      <c r="AD33" s="223">
        <v>0</v>
      </c>
      <c r="AE33" s="228">
        <v>0</v>
      </c>
      <c r="AF33" s="224" t="str">
        <f t="shared" si="15"/>
        <v>-</v>
      </c>
      <c r="AH33" s="223">
        <v>10420.71008</v>
      </c>
      <c r="AI33" s="223">
        <v>10429.81008</v>
      </c>
      <c r="AJ33" s="223">
        <v>11982.556789999999</v>
      </c>
      <c r="AK33" s="228">
        <v>11992.10842</v>
      </c>
      <c r="AL33" s="223">
        <v>12670.54875</v>
      </c>
      <c r="AM33" s="228">
        <v>12163.366890000001</v>
      </c>
      <c r="AN33" s="224">
        <f t="shared" si="16"/>
        <v>0.01428093075896329</v>
      </c>
      <c r="AP33" s="223">
        <v>-64</v>
      </c>
      <c r="AQ33" s="223">
        <v>-64</v>
      </c>
      <c r="AR33" s="223">
        <v>-64</v>
      </c>
      <c r="AS33" s="228">
        <v>-50</v>
      </c>
      <c r="AT33" s="223">
        <v>-50</v>
      </c>
      <c r="AU33" s="228">
        <v>-50</v>
      </c>
      <c r="AV33" s="224">
        <f t="shared" si="17"/>
        <v>0</v>
      </c>
      <c r="AY33" s="229"/>
      <c r="AZ33" s="8"/>
      <c r="BA33" s="8"/>
      <c r="BB33" s="21"/>
      <c r="BC33" s="21"/>
      <c r="BD33" s="14"/>
    </row>
    <row r="34" spans="1:56" s="235" customFormat="1" ht="12.75" customHeight="1" thickBot="1">
      <c r="A34" s="230" t="s">
        <v>102</v>
      </c>
      <c r="B34" s="64">
        <f aca="true" t="shared" si="18" ref="B34:G34">SUM(B23:B33)</f>
        <v>677603.9945600001</v>
      </c>
      <c r="C34" s="64">
        <f t="shared" si="18"/>
        <v>696518.12202</v>
      </c>
      <c r="D34" s="64">
        <f t="shared" si="18"/>
        <v>723427.5311199999</v>
      </c>
      <c r="E34" s="84">
        <f t="shared" si="18"/>
        <v>742084.67435</v>
      </c>
      <c r="F34" s="64">
        <f t="shared" si="18"/>
        <v>806812.77147</v>
      </c>
      <c r="G34" s="84">
        <f t="shared" si="18"/>
        <v>778137.1588099999</v>
      </c>
      <c r="H34" s="231">
        <f t="shared" si="12"/>
        <v>0.048582709906492424</v>
      </c>
      <c r="I34" s="233"/>
      <c r="J34" s="64">
        <f aca="true" t="shared" si="19" ref="J34:O34">SUM(J23:J33)</f>
        <v>109445.61178</v>
      </c>
      <c r="K34" s="64">
        <f t="shared" si="19"/>
        <v>109990.98806</v>
      </c>
      <c r="L34" s="64">
        <f t="shared" si="19"/>
        <v>111432.02302</v>
      </c>
      <c r="M34" s="84">
        <f t="shared" si="19"/>
        <v>112969.2994</v>
      </c>
      <c r="N34" s="64">
        <f t="shared" si="19"/>
        <v>120550.36433999999</v>
      </c>
      <c r="O34" s="84">
        <f t="shared" si="19"/>
        <v>118031.99377999999</v>
      </c>
      <c r="P34" s="231">
        <f t="shared" si="13"/>
        <v>0.0448147807137767</v>
      </c>
      <c r="Q34" s="232"/>
      <c r="R34" s="64">
        <f aca="true" t="shared" si="20" ref="R34:W34">SUM(R23:R33)</f>
        <v>526745.82424</v>
      </c>
      <c r="S34" s="64">
        <f t="shared" si="20"/>
        <v>545254.90462</v>
      </c>
      <c r="T34" s="64">
        <f t="shared" si="20"/>
        <v>568203.1515300001</v>
      </c>
      <c r="U34" s="84">
        <f t="shared" si="20"/>
        <v>587714.16009</v>
      </c>
      <c r="V34" s="64">
        <f t="shared" si="20"/>
        <v>638512.3618000001</v>
      </c>
      <c r="W34" s="84">
        <f t="shared" si="20"/>
        <v>614380.10012</v>
      </c>
      <c r="X34" s="231">
        <f t="shared" si="14"/>
        <v>0.045372294630295164</v>
      </c>
      <c r="Y34" s="232"/>
      <c r="Z34" s="64">
        <f aca="true" t="shared" si="21" ref="Z34:AE34">SUM(Z23:Z33)</f>
        <v>1963.3254100000001</v>
      </c>
      <c r="AA34" s="64">
        <f t="shared" si="21"/>
        <v>2117.52371</v>
      </c>
      <c r="AB34" s="64">
        <f t="shared" si="21"/>
        <v>2552.3754700000004</v>
      </c>
      <c r="AC34" s="84">
        <f t="shared" si="21"/>
        <v>2406.75092</v>
      </c>
      <c r="AD34" s="64">
        <f t="shared" si="21"/>
        <v>2570.79388</v>
      </c>
      <c r="AE34" s="84">
        <f t="shared" si="21"/>
        <v>3017.60738</v>
      </c>
      <c r="AF34" s="231">
        <f t="shared" si="15"/>
        <v>0.2538095882394012</v>
      </c>
      <c r="AG34" s="232"/>
      <c r="AH34" s="64">
        <f aca="true" t="shared" si="22" ref="AH34:AM34">SUM(AH23:AH33)</f>
        <v>69792.68934000001</v>
      </c>
      <c r="AI34" s="64">
        <f t="shared" si="22"/>
        <v>69505.65546000001</v>
      </c>
      <c r="AJ34" s="64">
        <f t="shared" si="22"/>
        <v>73215.72863</v>
      </c>
      <c r="AK34" s="84">
        <f t="shared" si="22"/>
        <v>73937.78604</v>
      </c>
      <c r="AL34" s="64">
        <f t="shared" si="22"/>
        <v>76315.92205</v>
      </c>
      <c r="AM34" s="84">
        <f t="shared" si="22"/>
        <v>72777.26931999999</v>
      </c>
      <c r="AN34" s="231">
        <f t="shared" si="16"/>
        <v>-0.015695854341272537</v>
      </c>
      <c r="AO34" s="232"/>
      <c r="AP34" s="64">
        <f aca="true" t="shared" si="23" ref="AP34:AU34">SUM(AP23:AP33)</f>
        <v>-30343.456210000004</v>
      </c>
      <c r="AQ34" s="64">
        <f t="shared" si="23"/>
        <v>-30350.949829999998</v>
      </c>
      <c r="AR34" s="64">
        <f t="shared" si="23"/>
        <v>-31975.74753</v>
      </c>
      <c r="AS34" s="84">
        <f t="shared" si="23"/>
        <v>-34943.3221</v>
      </c>
      <c r="AT34" s="64">
        <f t="shared" si="23"/>
        <v>-31136.6706</v>
      </c>
      <c r="AU34" s="84">
        <f t="shared" si="23"/>
        <v>-30069.811790000003</v>
      </c>
      <c r="AV34" s="231">
        <f t="shared" si="17"/>
        <v>-0.13946900343513688</v>
      </c>
      <c r="AW34" s="232"/>
      <c r="AY34" s="229"/>
      <c r="AZ34" s="217"/>
      <c r="BA34" s="217"/>
      <c r="BB34" s="216"/>
      <c r="BC34" s="216"/>
      <c r="BD34" s="12"/>
    </row>
    <row r="35" spans="1:67" s="225" customFormat="1" ht="12.75" customHeight="1">
      <c r="A35" s="17" t="s">
        <v>103</v>
      </c>
      <c r="B35" s="166">
        <f aca="true" t="shared" si="24" ref="B35:G35">B37-B36</f>
        <v>53524.77079</v>
      </c>
      <c r="C35" s="166">
        <f t="shared" si="24"/>
        <v>54979.05124</v>
      </c>
      <c r="D35" s="166">
        <f t="shared" si="24"/>
        <v>58198.74297</v>
      </c>
      <c r="E35" s="228">
        <f t="shared" si="24"/>
        <v>60746.79978</v>
      </c>
      <c r="F35" s="166">
        <f t="shared" si="24"/>
        <v>68397.45736</v>
      </c>
      <c r="G35" s="228">
        <f t="shared" si="24"/>
        <v>60686.66533</v>
      </c>
      <c r="H35" s="224">
        <f t="shared" si="12"/>
        <v>-0.0009899196372118377</v>
      </c>
      <c r="I35" s="224"/>
      <c r="J35" s="131"/>
      <c r="K35" s="131"/>
      <c r="L35" s="131"/>
      <c r="M35" s="176"/>
      <c r="N35" s="131"/>
      <c r="O35" s="176"/>
      <c r="P35" s="133"/>
      <c r="Q35" s="244"/>
      <c r="R35" s="131"/>
      <c r="S35" s="131"/>
      <c r="T35" s="131"/>
      <c r="U35" s="176"/>
      <c r="V35" s="131"/>
      <c r="W35" s="176"/>
      <c r="X35" s="133"/>
      <c r="Y35" s="244"/>
      <c r="Z35" s="131"/>
      <c r="AA35" s="131"/>
      <c r="AB35" s="131"/>
      <c r="AC35" s="176"/>
      <c r="AD35" s="131"/>
      <c r="AE35" s="176"/>
      <c r="AF35" s="133"/>
      <c r="AG35" s="244"/>
      <c r="AH35" s="245"/>
      <c r="AI35" s="245"/>
      <c r="AJ35" s="245"/>
      <c r="AK35" s="176"/>
      <c r="AL35" s="131"/>
      <c r="AM35" s="245"/>
      <c r="AN35" s="133"/>
      <c r="AO35" s="244"/>
      <c r="AP35" s="245"/>
      <c r="AQ35" s="245"/>
      <c r="AR35" s="245"/>
      <c r="AS35" s="176"/>
      <c r="AT35" s="131"/>
      <c r="AU35" s="245"/>
      <c r="AV35" s="133"/>
      <c r="AW35" s="244"/>
      <c r="AY35" s="229"/>
      <c r="AZ35" s="247"/>
      <c r="BA35" s="247"/>
      <c r="BB35" s="247"/>
      <c r="BC35" s="246"/>
      <c r="BD35" s="248"/>
      <c r="BE35" s="244"/>
      <c r="BF35" s="244"/>
      <c r="BG35" s="244"/>
      <c r="BH35" s="244"/>
      <c r="BI35" s="244"/>
      <c r="BJ35" s="244"/>
      <c r="BK35" s="244"/>
      <c r="BL35" s="244"/>
      <c r="BM35" s="244"/>
      <c r="BN35" s="244"/>
      <c r="BO35" s="244"/>
    </row>
    <row r="36" spans="1:55" s="225" customFormat="1" ht="12.75" customHeight="1">
      <c r="A36" s="249" t="s">
        <v>104</v>
      </c>
      <c r="B36" s="56">
        <v>2835.0323900000003</v>
      </c>
      <c r="C36" s="56">
        <v>2832.74079</v>
      </c>
      <c r="D36" s="56">
        <v>2890.0000499999996</v>
      </c>
      <c r="E36" s="228">
        <v>2955.34762</v>
      </c>
      <c r="F36" s="56">
        <v>3103.05198</v>
      </c>
      <c r="G36" s="228">
        <v>2823.86002</v>
      </c>
      <c r="H36" s="224">
        <f t="shared" si="12"/>
        <v>-0.04449141586937916</v>
      </c>
      <c r="I36" s="250"/>
      <c r="J36" s="49"/>
      <c r="K36" s="49"/>
      <c r="L36" s="49"/>
      <c r="M36" s="82"/>
      <c r="N36" s="49"/>
      <c r="O36" s="82"/>
      <c r="P36" s="328"/>
      <c r="Q36" s="251"/>
      <c r="R36" s="49"/>
      <c r="S36" s="49"/>
      <c r="T36" s="49"/>
      <c r="U36" s="82"/>
      <c r="V36" s="49"/>
      <c r="W36" s="82"/>
      <c r="X36" s="328"/>
      <c r="Y36" s="251"/>
      <c r="Z36" s="49"/>
      <c r="AA36" s="49"/>
      <c r="AB36" s="49"/>
      <c r="AC36" s="82"/>
      <c r="AD36" s="49"/>
      <c r="AE36" s="82"/>
      <c r="AF36" s="328"/>
      <c r="AG36" s="251"/>
      <c r="AH36" s="252"/>
      <c r="AI36" s="252"/>
      <c r="AJ36" s="252"/>
      <c r="AK36" s="82"/>
      <c r="AL36" s="49"/>
      <c r="AM36" s="252"/>
      <c r="AN36" s="328"/>
      <c r="AO36" s="251"/>
      <c r="AP36" s="252"/>
      <c r="AQ36" s="252"/>
      <c r="AR36" s="252"/>
      <c r="AS36" s="82"/>
      <c r="AT36" s="49"/>
      <c r="AU36" s="252"/>
      <c r="AV36" s="328"/>
      <c r="AW36" s="251"/>
      <c r="AY36" s="229"/>
      <c r="AZ36" s="226"/>
      <c r="BA36" s="226"/>
      <c r="BB36" s="253"/>
      <c r="BC36" s="224"/>
    </row>
    <row r="37" spans="1:55" s="225" customFormat="1" ht="12.75" customHeight="1" thickBot="1">
      <c r="A37" s="17" t="s">
        <v>105</v>
      </c>
      <c r="B37" s="166">
        <v>56359.80318</v>
      </c>
      <c r="C37" s="166">
        <v>57811.792030000004</v>
      </c>
      <c r="D37" s="166">
        <v>61088.74302</v>
      </c>
      <c r="E37" s="357">
        <v>63702.1474</v>
      </c>
      <c r="F37" s="166">
        <v>71500.50934</v>
      </c>
      <c r="G37" s="357">
        <v>63510.52535</v>
      </c>
      <c r="H37" s="358">
        <f t="shared" si="12"/>
        <v>-0.0030080940411123113</v>
      </c>
      <c r="I37" s="224"/>
      <c r="J37" s="131"/>
      <c r="K37" s="131"/>
      <c r="L37" s="131"/>
      <c r="M37" s="176"/>
      <c r="N37" s="131"/>
      <c r="O37" s="176"/>
      <c r="P37" s="190"/>
      <c r="Q37" s="244"/>
      <c r="R37" s="131"/>
      <c r="S37" s="131"/>
      <c r="T37" s="131"/>
      <c r="U37" s="176"/>
      <c r="V37" s="131"/>
      <c r="W37" s="176"/>
      <c r="X37" s="190"/>
      <c r="Y37" s="244"/>
      <c r="Z37" s="131"/>
      <c r="AA37" s="131"/>
      <c r="AB37" s="131"/>
      <c r="AC37" s="176"/>
      <c r="AD37" s="131"/>
      <c r="AE37" s="176"/>
      <c r="AF37" s="190"/>
      <c r="AG37" s="244"/>
      <c r="AH37" s="245"/>
      <c r="AI37" s="245"/>
      <c r="AJ37" s="245"/>
      <c r="AK37" s="176"/>
      <c r="AL37" s="131"/>
      <c r="AM37" s="245"/>
      <c r="AN37" s="190"/>
      <c r="AO37" s="244"/>
      <c r="AP37" s="245"/>
      <c r="AQ37" s="245"/>
      <c r="AR37" s="245"/>
      <c r="AS37" s="176"/>
      <c r="AT37" s="131"/>
      <c r="AU37" s="245"/>
      <c r="AV37" s="190"/>
      <c r="AW37" s="244"/>
      <c r="AY37" s="229"/>
      <c r="AZ37" s="226"/>
      <c r="BA37" s="226"/>
      <c r="BB37" s="253"/>
      <c r="BC37" s="224"/>
    </row>
    <row r="38" spans="1:55" s="235" customFormat="1" ht="14.25" customHeight="1" thickBot="1">
      <c r="A38" s="230" t="s">
        <v>106</v>
      </c>
      <c r="B38" s="64">
        <f aca="true" t="shared" si="25" ref="B38:G38">B34+B37</f>
        <v>733963.7977400002</v>
      </c>
      <c r="C38" s="64">
        <f t="shared" si="25"/>
        <v>754329.91405</v>
      </c>
      <c r="D38" s="64">
        <f t="shared" si="25"/>
        <v>784516.27414</v>
      </c>
      <c r="E38" s="84">
        <f t="shared" si="25"/>
        <v>805786.82175</v>
      </c>
      <c r="F38" s="64">
        <f t="shared" si="25"/>
        <v>878313.28081</v>
      </c>
      <c r="G38" s="84">
        <f t="shared" si="25"/>
        <v>841647.68416</v>
      </c>
      <c r="H38" s="231">
        <f t="shared" si="12"/>
        <v>0.044504155990188164</v>
      </c>
      <c r="I38" s="233"/>
      <c r="J38" s="63"/>
      <c r="K38" s="63"/>
      <c r="L38" s="63"/>
      <c r="M38" s="84"/>
      <c r="N38" s="63"/>
      <c r="O38" s="84"/>
      <c r="P38" s="190"/>
      <c r="Q38" s="232"/>
      <c r="R38" s="63"/>
      <c r="S38" s="63"/>
      <c r="T38" s="63"/>
      <c r="U38" s="84"/>
      <c r="V38" s="63"/>
      <c r="W38" s="84"/>
      <c r="X38" s="190"/>
      <c r="Y38" s="232"/>
      <c r="Z38" s="63"/>
      <c r="AA38" s="63"/>
      <c r="AB38" s="63"/>
      <c r="AC38" s="84"/>
      <c r="AD38" s="63"/>
      <c r="AE38" s="84"/>
      <c r="AF38" s="190"/>
      <c r="AG38" s="232"/>
      <c r="AH38" s="234"/>
      <c r="AI38" s="234"/>
      <c r="AJ38" s="234"/>
      <c r="AK38" s="84"/>
      <c r="AL38" s="63"/>
      <c r="AM38" s="234"/>
      <c r="AN38" s="190"/>
      <c r="AO38" s="232"/>
      <c r="AP38" s="234"/>
      <c r="AQ38" s="234"/>
      <c r="AR38" s="234"/>
      <c r="AS38" s="84"/>
      <c r="AT38" s="63"/>
      <c r="AU38" s="234"/>
      <c r="AV38" s="190"/>
      <c r="AW38" s="232"/>
      <c r="AY38" s="229"/>
      <c r="AZ38" s="227"/>
      <c r="BA38" s="227"/>
      <c r="BB38" s="228"/>
      <c r="BC38" s="224"/>
    </row>
    <row r="39" spans="1:57" s="3" customFormat="1" ht="12.75" customHeight="1">
      <c r="A39" s="4"/>
      <c r="B39" s="254"/>
      <c r="C39" s="254"/>
      <c r="D39" s="254"/>
      <c r="E39" s="254"/>
      <c r="F39" s="254"/>
      <c r="G39" s="254"/>
      <c r="H39" s="255"/>
      <c r="I39" s="1"/>
      <c r="J39" s="20"/>
      <c r="K39" s="20"/>
      <c r="L39" s="20"/>
      <c r="M39" s="254"/>
      <c r="N39" s="20"/>
      <c r="O39" s="254"/>
      <c r="P39" s="255"/>
      <c r="Q39" s="1"/>
      <c r="R39" s="20"/>
      <c r="S39" s="20"/>
      <c r="T39" s="20"/>
      <c r="U39" s="254"/>
      <c r="V39" s="20"/>
      <c r="W39" s="254"/>
      <c r="X39" s="255"/>
      <c r="Y39" s="1"/>
      <c r="Z39" s="20"/>
      <c r="AA39" s="20"/>
      <c r="AB39" s="20"/>
      <c r="AC39" s="254"/>
      <c r="AD39" s="20"/>
      <c r="AE39" s="254"/>
      <c r="AF39" s="255"/>
      <c r="AH39" s="20"/>
      <c r="AI39" s="20"/>
      <c r="AJ39" s="20"/>
      <c r="AK39" s="254"/>
      <c r="AL39" s="20"/>
      <c r="AM39" s="254"/>
      <c r="AN39" s="255"/>
      <c r="AP39" s="20"/>
      <c r="AQ39" s="20"/>
      <c r="AR39" s="20"/>
      <c r="AS39" s="254"/>
      <c r="AT39" s="20"/>
      <c r="AU39" s="254"/>
      <c r="AV39" s="255"/>
      <c r="AY39" s="226"/>
      <c r="AZ39" s="226"/>
      <c r="BA39" s="226"/>
      <c r="BB39" s="253"/>
      <c r="BC39" s="224"/>
      <c r="BD39" s="225"/>
      <c r="BE39" s="13"/>
    </row>
    <row r="40" spans="1:56" s="7" customFormat="1" ht="56.25">
      <c r="A40" s="271" t="s">
        <v>75</v>
      </c>
      <c r="B40" s="256"/>
      <c r="C40" s="256"/>
      <c r="D40" s="256"/>
      <c r="E40" s="256"/>
      <c r="F40" s="256"/>
      <c r="G40" s="256"/>
      <c r="H40" s="257"/>
      <c r="J40" s="258"/>
      <c r="K40" s="258"/>
      <c r="L40" s="258"/>
      <c r="M40" s="256"/>
      <c r="N40" s="258"/>
      <c r="O40" s="256"/>
      <c r="P40" s="257"/>
      <c r="R40" s="258"/>
      <c r="S40" s="258"/>
      <c r="T40" s="258"/>
      <c r="U40" s="256"/>
      <c r="V40" s="258"/>
      <c r="W40" s="256"/>
      <c r="X40" s="257"/>
      <c r="Z40" s="258"/>
      <c r="AA40" s="258"/>
      <c r="AB40" s="258"/>
      <c r="AC40" s="256"/>
      <c r="AD40" s="258"/>
      <c r="AE40" s="256"/>
      <c r="AF40" s="257"/>
      <c r="AH40" s="258"/>
      <c r="AI40" s="258"/>
      <c r="AJ40" s="258"/>
      <c r="AK40" s="256"/>
      <c r="AL40" s="258"/>
      <c r="AM40" s="256"/>
      <c r="AN40" s="257"/>
      <c r="AP40" s="258"/>
      <c r="AQ40" s="258"/>
      <c r="AR40" s="258"/>
      <c r="AS40" s="256"/>
      <c r="AT40" s="258"/>
      <c r="AU40" s="256"/>
      <c r="AV40" s="257"/>
      <c r="AY40" s="226"/>
      <c r="AZ40" s="226"/>
      <c r="BA40" s="226"/>
      <c r="BB40" s="253"/>
      <c r="BC40" s="224"/>
      <c r="BD40" s="225"/>
    </row>
    <row r="41" spans="1:56" s="7" customFormat="1" ht="12.75" customHeight="1">
      <c r="A41" s="260"/>
      <c r="B41" s="256"/>
      <c r="C41" s="256"/>
      <c r="D41" s="256"/>
      <c r="E41" s="256"/>
      <c r="F41" s="256"/>
      <c r="G41" s="256"/>
      <c r="H41" s="257"/>
      <c r="J41" s="258"/>
      <c r="K41" s="258"/>
      <c r="L41" s="258"/>
      <c r="M41" s="256"/>
      <c r="N41" s="258"/>
      <c r="O41" s="256"/>
      <c r="P41" s="257"/>
      <c r="R41" s="258"/>
      <c r="S41" s="258"/>
      <c r="T41" s="258"/>
      <c r="U41" s="256"/>
      <c r="V41" s="258"/>
      <c r="W41" s="256"/>
      <c r="X41" s="257"/>
      <c r="Z41" s="258"/>
      <c r="AA41" s="258"/>
      <c r="AB41" s="258"/>
      <c r="AC41" s="256"/>
      <c r="AD41" s="258"/>
      <c r="AE41" s="256"/>
      <c r="AF41" s="257"/>
      <c r="AH41" s="258"/>
      <c r="AI41" s="258"/>
      <c r="AJ41" s="258"/>
      <c r="AK41" s="256"/>
      <c r="AL41" s="258"/>
      <c r="AM41" s="256"/>
      <c r="AN41" s="257"/>
      <c r="AP41" s="258"/>
      <c r="AQ41" s="258"/>
      <c r="AR41" s="258"/>
      <c r="AS41" s="256"/>
      <c r="AT41" s="258"/>
      <c r="AU41" s="256"/>
      <c r="AV41" s="257"/>
      <c r="AY41" s="226"/>
      <c r="AZ41" s="226"/>
      <c r="BA41" s="226"/>
      <c r="BB41" s="253"/>
      <c r="BC41" s="224"/>
      <c r="BD41" s="225"/>
    </row>
    <row r="42" spans="1:56" s="7" customFormat="1" ht="12.75" customHeight="1">
      <c r="A42" s="161"/>
      <c r="B42" s="256"/>
      <c r="C42" s="256"/>
      <c r="D42" s="256"/>
      <c r="E42" s="256"/>
      <c r="F42" s="256"/>
      <c r="G42" s="256"/>
      <c r="H42" s="257"/>
      <c r="J42" s="258"/>
      <c r="K42" s="258"/>
      <c r="L42" s="258"/>
      <c r="M42" s="256"/>
      <c r="N42" s="258"/>
      <c r="O42" s="256"/>
      <c r="P42" s="257"/>
      <c r="R42" s="258"/>
      <c r="S42" s="258"/>
      <c r="T42" s="258"/>
      <c r="U42" s="256"/>
      <c r="V42" s="258"/>
      <c r="W42" s="256"/>
      <c r="X42" s="257"/>
      <c r="Z42" s="258"/>
      <c r="AA42" s="258"/>
      <c r="AB42" s="258"/>
      <c r="AC42" s="256"/>
      <c r="AD42" s="258"/>
      <c r="AE42" s="256"/>
      <c r="AF42" s="257"/>
      <c r="AH42" s="258"/>
      <c r="AI42" s="258"/>
      <c r="AJ42" s="258"/>
      <c r="AK42" s="256"/>
      <c r="AL42" s="258"/>
      <c r="AM42" s="256"/>
      <c r="AN42" s="257"/>
      <c r="AP42" s="258"/>
      <c r="AQ42" s="258"/>
      <c r="AR42" s="258"/>
      <c r="AS42" s="256"/>
      <c r="AT42" s="258"/>
      <c r="AU42" s="256"/>
      <c r="AV42" s="257"/>
      <c r="AY42" s="226"/>
      <c r="AZ42" s="226"/>
      <c r="BA42" s="226"/>
      <c r="BB42" s="253"/>
      <c r="BC42" s="224"/>
      <c r="BD42" s="225"/>
    </row>
    <row r="43" spans="1:56" s="7" customFormat="1" ht="12.75" customHeight="1">
      <c r="A43" s="161"/>
      <c r="B43" s="256"/>
      <c r="C43" s="256"/>
      <c r="D43" s="256"/>
      <c r="E43" s="256"/>
      <c r="F43" s="256"/>
      <c r="G43" s="256"/>
      <c r="H43" s="257"/>
      <c r="J43" s="258"/>
      <c r="K43" s="258"/>
      <c r="L43" s="258"/>
      <c r="M43" s="256"/>
      <c r="N43" s="258"/>
      <c r="O43" s="256"/>
      <c r="P43" s="257"/>
      <c r="R43" s="258"/>
      <c r="S43" s="258"/>
      <c r="T43" s="258"/>
      <c r="U43" s="256"/>
      <c r="V43" s="258"/>
      <c r="W43" s="256"/>
      <c r="X43" s="257"/>
      <c r="Z43" s="258"/>
      <c r="AA43" s="258"/>
      <c r="AB43" s="258"/>
      <c r="AC43" s="256"/>
      <c r="AD43" s="258"/>
      <c r="AE43" s="256"/>
      <c r="AF43" s="257"/>
      <c r="AH43" s="258"/>
      <c r="AI43" s="258"/>
      <c r="AJ43" s="258"/>
      <c r="AK43" s="256"/>
      <c r="AL43" s="258"/>
      <c r="AM43" s="256"/>
      <c r="AN43" s="257"/>
      <c r="AP43" s="258"/>
      <c r="AQ43" s="258"/>
      <c r="AR43" s="258"/>
      <c r="AS43" s="256"/>
      <c r="AT43" s="258"/>
      <c r="AU43" s="256"/>
      <c r="AV43" s="257"/>
      <c r="AY43" s="226"/>
      <c r="AZ43" s="226"/>
      <c r="BA43" s="226"/>
      <c r="BB43" s="253"/>
      <c r="BC43" s="224"/>
      <c r="BD43" s="225"/>
    </row>
    <row r="44" spans="1:56" s="7" customFormat="1" ht="12.75" customHeight="1">
      <c r="A44" s="161"/>
      <c r="B44" s="256"/>
      <c r="C44" s="256"/>
      <c r="D44" s="256"/>
      <c r="E44" s="256"/>
      <c r="F44" s="256"/>
      <c r="G44" s="256"/>
      <c r="H44" s="257"/>
      <c r="J44" s="258"/>
      <c r="K44" s="258"/>
      <c r="L44" s="258"/>
      <c r="M44" s="256"/>
      <c r="N44" s="258"/>
      <c r="O44" s="256"/>
      <c r="P44" s="257"/>
      <c r="R44" s="258"/>
      <c r="S44" s="258"/>
      <c r="T44" s="258"/>
      <c r="U44" s="256"/>
      <c r="V44" s="258"/>
      <c r="W44" s="256"/>
      <c r="X44" s="257"/>
      <c r="Z44" s="258"/>
      <c r="AA44" s="258"/>
      <c r="AB44" s="258"/>
      <c r="AC44" s="256"/>
      <c r="AD44" s="258"/>
      <c r="AE44" s="256"/>
      <c r="AF44" s="257"/>
      <c r="AH44" s="258"/>
      <c r="AI44" s="258"/>
      <c r="AJ44" s="258"/>
      <c r="AK44" s="256"/>
      <c r="AL44" s="258"/>
      <c r="AM44" s="256"/>
      <c r="AN44" s="257"/>
      <c r="AP44" s="258"/>
      <c r="AQ44" s="258"/>
      <c r="AR44" s="258"/>
      <c r="AS44" s="256"/>
      <c r="AT44" s="258"/>
      <c r="AU44" s="256"/>
      <c r="AV44" s="257"/>
      <c r="AY44" s="226"/>
      <c r="AZ44" s="226"/>
      <c r="BA44" s="226"/>
      <c r="BB44" s="253"/>
      <c r="BC44" s="224"/>
      <c r="BD44" s="225"/>
    </row>
    <row r="45" spans="1:56" s="7" customFormat="1" ht="12.75" customHeight="1">
      <c r="A45" s="161"/>
      <c r="B45" s="256"/>
      <c r="C45" s="256"/>
      <c r="D45" s="256"/>
      <c r="E45" s="256"/>
      <c r="F45" s="256"/>
      <c r="G45" s="256"/>
      <c r="H45" s="257"/>
      <c r="J45" s="258"/>
      <c r="K45" s="258"/>
      <c r="L45" s="258"/>
      <c r="M45" s="256"/>
      <c r="N45" s="258"/>
      <c r="O45" s="256"/>
      <c r="P45" s="257"/>
      <c r="R45" s="258"/>
      <c r="S45" s="258"/>
      <c r="T45" s="258"/>
      <c r="U45" s="256"/>
      <c r="V45" s="258"/>
      <c r="W45" s="256"/>
      <c r="X45" s="257"/>
      <c r="Z45" s="258"/>
      <c r="AA45" s="258"/>
      <c r="AB45" s="258"/>
      <c r="AC45" s="256"/>
      <c r="AD45" s="258"/>
      <c r="AE45" s="256"/>
      <c r="AF45" s="257"/>
      <c r="AH45" s="258"/>
      <c r="AI45" s="258"/>
      <c r="AJ45" s="258"/>
      <c r="AK45" s="256"/>
      <c r="AL45" s="258"/>
      <c r="AM45" s="256"/>
      <c r="AN45" s="257"/>
      <c r="AP45" s="258"/>
      <c r="AQ45" s="258"/>
      <c r="AR45" s="258"/>
      <c r="AS45" s="256"/>
      <c r="AT45" s="258"/>
      <c r="AU45" s="256"/>
      <c r="AV45" s="257"/>
      <c r="AY45" s="261"/>
      <c r="AZ45" s="261"/>
      <c r="BA45" s="261"/>
      <c r="BB45" s="262"/>
      <c r="BC45" s="263"/>
      <c r="BD45" s="244"/>
    </row>
    <row r="46" spans="1:56" s="7" customFormat="1" ht="12.75" customHeight="1">
      <c r="A46" s="161"/>
      <c r="B46" s="256"/>
      <c r="C46" s="256"/>
      <c r="D46" s="256"/>
      <c r="E46" s="256"/>
      <c r="F46" s="256"/>
      <c r="G46" s="256"/>
      <c r="H46" s="257"/>
      <c r="J46" s="258"/>
      <c r="K46" s="258"/>
      <c r="L46" s="258"/>
      <c r="M46" s="256"/>
      <c r="N46" s="258"/>
      <c r="O46" s="256"/>
      <c r="P46" s="257"/>
      <c r="R46" s="258"/>
      <c r="S46" s="258"/>
      <c r="T46" s="258"/>
      <c r="U46" s="256"/>
      <c r="V46" s="258"/>
      <c r="W46" s="256"/>
      <c r="X46" s="257"/>
      <c r="Z46" s="258"/>
      <c r="AA46" s="258"/>
      <c r="AB46" s="258"/>
      <c r="AC46" s="256"/>
      <c r="AD46" s="258"/>
      <c r="AE46" s="256"/>
      <c r="AF46" s="257"/>
      <c r="AH46" s="258"/>
      <c r="AI46" s="258"/>
      <c r="AJ46" s="258"/>
      <c r="AK46" s="256"/>
      <c r="AL46" s="258"/>
      <c r="AM46" s="256"/>
      <c r="AN46" s="257"/>
      <c r="AP46" s="258"/>
      <c r="AQ46" s="258"/>
      <c r="AR46" s="258"/>
      <c r="AS46" s="256"/>
      <c r="AT46" s="258"/>
      <c r="AU46" s="256"/>
      <c r="AV46" s="257"/>
      <c r="AY46" s="243"/>
      <c r="AZ46" s="243"/>
      <c r="BA46" s="243"/>
      <c r="BB46" s="245"/>
      <c r="BC46" s="263"/>
      <c r="BD46" s="37"/>
    </row>
    <row r="47" spans="1:56" s="7" customFormat="1" ht="12.75" customHeight="1">
      <c r="A47" s="161"/>
      <c r="B47" s="256"/>
      <c r="C47" s="256"/>
      <c r="D47" s="256"/>
      <c r="E47" s="256"/>
      <c r="F47" s="256"/>
      <c r="G47" s="256"/>
      <c r="H47" s="257"/>
      <c r="J47" s="258"/>
      <c r="K47" s="258"/>
      <c r="L47" s="258"/>
      <c r="M47" s="256"/>
      <c r="N47" s="258"/>
      <c r="O47" s="256"/>
      <c r="P47" s="257"/>
      <c r="R47" s="258"/>
      <c r="S47" s="258"/>
      <c r="T47" s="258"/>
      <c r="U47" s="256"/>
      <c r="V47" s="258"/>
      <c r="W47" s="256"/>
      <c r="X47" s="257"/>
      <c r="Z47" s="258"/>
      <c r="AA47" s="258"/>
      <c r="AB47" s="258"/>
      <c r="AC47" s="256"/>
      <c r="AD47" s="258"/>
      <c r="AE47" s="256"/>
      <c r="AF47" s="257"/>
      <c r="AH47" s="258"/>
      <c r="AI47" s="258"/>
      <c r="AJ47" s="258"/>
      <c r="AK47" s="256"/>
      <c r="AL47" s="258"/>
      <c r="AM47" s="256"/>
      <c r="AN47" s="257"/>
      <c r="AP47" s="258"/>
      <c r="AQ47" s="258"/>
      <c r="AR47" s="258"/>
      <c r="AS47" s="256"/>
      <c r="AT47" s="258"/>
      <c r="AU47" s="256"/>
      <c r="AV47" s="257"/>
      <c r="AY47" s="264"/>
      <c r="AZ47" s="264"/>
      <c r="BA47" s="264"/>
      <c r="BB47" s="238"/>
      <c r="BC47" s="238"/>
      <c r="BD47" s="4"/>
    </row>
    <row r="48" spans="1:56" s="7" customFormat="1" ht="12.75" customHeight="1">
      <c r="A48" s="65"/>
      <c r="B48" s="256"/>
      <c r="C48" s="256"/>
      <c r="D48" s="256"/>
      <c r="E48" s="256"/>
      <c r="F48" s="256"/>
      <c r="G48" s="256"/>
      <c r="H48" s="257"/>
      <c r="J48" s="258"/>
      <c r="K48" s="258"/>
      <c r="L48" s="258"/>
      <c r="M48" s="256"/>
      <c r="N48" s="258"/>
      <c r="O48" s="256"/>
      <c r="P48" s="257"/>
      <c r="R48" s="258"/>
      <c r="S48" s="258"/>
      <c r="T48" s="258"/>
      <c r="U48" s="256"/>
      <c r="V48" s="258"/>
      <c r="W48" s="256"/>
      <c r="X48" s="257"/>
      <c r="Z48" s="258"/>
      <c r="AA48" s="258"/>
      <c r="AB48" s="258"/>
      <c r="AC48" s="256"/>
      <c r="AD48" s="258"/>
      <c r="AE48" s="256"/>
      <c r="AF48" s="257"/>
      <c r="AH48" s="258"/>
      <c r="AI48" s="258"/>
      <c r="AJ48" s="258"/>
      <c r="AK48" s="256"/>
      <c r="AL48" s="258"/>
      <c r="AM48" s="256"/>
      <c r="AN48" s="257"/>
      <c r="AP48" s="258"/>
      <c r="AQ48" s="258"/>
      <c r="AR48" s="258"/>
      <c r="AS48" s="256"/>
      <c r="AT48" s="258"/>
      <c r="AU48" s="256"/>
      <c r="AV48" s="257"/>
      <c r="AY48" s="264"/>
      <c r="AZ48" s="264"/>
      <c r="BA48" s="264"/>
      <c r="BB48" s="238"/>
      <c r="BC48" s="238"/>
      <c r="BD48" s="4"/>
    </row>
    <row r="49" spans="1:56" s="7" customFormat="1" ht="12.75" customHeight="1">
      <c r="A49" s="161"/>
      <c r="B49" s="256"/>
      <c r="C49" s="256"/>
      <c r="D49" s="256"/>
      <c r="E49" s="256"/>
      <c r="F49" s="256"/>
      <c r="G49" s="256"/>
      <c r="H49" s="257"/>
      <c r="J49" s="258"/>
      <c r="K49" s="258"/>
      <c r="L49" s="258"/>
      <c r="M49" s="256"/>
      <c r="N49" s="258"/>
      <c r="O49" s="256"/>
      <c r="P49" s="257"/>
      <c r="R49" s="258"/>
      <c r="S49" s="258"/>
      <c r="T49" s="258"/>
      <c r="U49" s="256"/>
      <c r="V49" s="258"/>
      <c r="W49" s="256"/>
      <c r="X49" s="257"/>
      <c r="Z49" s="258"/>
      <c r="AA49" s="258"/>
      <c r="AB49" s="258"/>
      <c r="AC49" s="256"/>
      <c r="AD49" s="258"/>
      <c r="AE49" s="256"/>
      <c r="AF49" s="257"/>
      <c r="AH49" s="258"/>
      <c r="AI49" s="258"/>
      <c r="AJ49" s="258"/>
      <c r="AK49" s="256"/>
      <c r="AL49" s="258"/>
      <c r="AM49" s="256"/>
      <c r="AN49" s="257"/>
      <c r="AP49" s="258"/>
      <c r="AQ49" s="258"/>
      <c r="AR49" s="258"/>
      <c r="AS49" s="256"/>
      <c r="AT49" s="258"/>
      <c r="AU49" s="256"/>
      <c r="AV49" s="257"/>
      <c r="AY49" s="264"/>
      <c r="AZ49" s="264"/>
      <c r="BA49" s="264"/>
      <c r="BB49" s="238"/>
      <c r="BC49" s="238"/>
      <c r="BD49" s="4"/>
    </row>
    <row r="50" spans="1:56" s="7" customFormat="1" ht="12.75" customHeight="1">
      <c r="A50" s="161"/>
      <c r="B50" s="256"/>
      <c r="C50" s="256"/>
      <c r="D50" s="256"/>
      <c r="E50" s="256"/>
      <c r="F50" s="256"/>
      <c r="G50" s="256"/>
      <c r="H50" s="257"/>
      <c r="J50" s="258"/>
      <c r="K50" s="258"/>
      <c r="L50" s="258"/>
      <c r="M50" s="256"/>
      <c r="N50" s="258"/>
      <c r="O50" s="256"/>
      <c r="P50" s="257"/>
      <c r="R50" s="258"/>
      <c r="S50" s="258"/>
      <c r="T50" s="258"/>
      <c r="U50" s="256"/>
      <c r="V50" s="258"/>
      <c r="W50" s="256"/>
      <c r="X50" s="257"/>
      <c r="Z50" s="258"/>
      <c r="AA50" s="258"/>
      <c r="AB50" s="258"/>
      <c r="AC50" s="256"/>
      <c r="AD50" s="258"/>
      <c r="AE50" s="256"/>
      <c r="AF50" s="257"/>
      <c r="AH50" s="258"/>
      <c r="AI50" s="258"/>
      <c r="AJ50" s="258"/>
      <c r="AK50" s="256"/>
      <c r="AL50" s="258"/>
      <c r="AM50" s="256"/>
      <c r="AN50" s="257"/>
      <c r="AP50" s="258"/>
      <c r="AQ50" s="258"/>
      <c r="AR50" s="258"/>
      <c r="AS50" s="256"/>
      <c r="AT50" s="258"/>
      <c r="AU50" s="256"/>
      <c r="AV50" s="257"/>
      <c r="AY50" s="12"/>
      <c r="AZ50" s="12"/>
      <c r="BA50" s="12"/>
      <c r="BB50" s="22"/>
      <c r="BC50" s="22"/>
      <c r="BD50" s="11"/>
    </row>
    <row r="51" spans="1:56" s="7" customFormat="1" ht="12.75" customHeight="1">
      <c r="A51" s="161"/>
      <c r="B51" s="256"/>
      <c r="C51" s="256"/>
      <c r="D51" s="256"/>
      <c r="E51" s="256"/>
      <c r="F51" s="256"/>
      <c r="G51" s="256"/>
      <c r="H51" s="257"/>
      <c r="J51" s="258"/>
      <c r="K51" s="258"/>
      <c r="L51" s="258"/>
      <c r="M51" s="256"/>
      <c r="N51" s="258"/>
      <c r="O51" s="256"/>
      <c r="P51" s="257"/>
      <c r="R51" s="258"/>
      <c r="S51" s="258"/>
      <c r="T51" s="258"/>
      <c r="U51" s="256"/>
      <c r="V51" s="258"/>
      <c r="W51" s="256"/>
      <c r="X51" s="257"/>
      <c r="Z51" s="258"/>
      <c r="AA51" s="258"/>
      <c r="AB51" s="258"/>
      <c r="AC51" s="256"/>
      <c r="AD51" s="258"/>
      <c r="AE51" s="256"/>
      <c r="AF51" s="257"/>
      <c r="AH51" s="258"/>
      <c r="AI51" s="258"/>
      <c r="AJ51" s="258"/>
      <c r="AK51" s="256"/>
      <c r="AL51" s="258"/>
      <c r="AM51" s="256"/>
      <c r="AN51" s="257"/>
      <c r="AP51" s="258"/>
      <c r="AQ51" s="258"/>
      <c r="AR51" s="258"/>
      <c r="AS51" s="256"/>
      <c r="AT51" s="258"/>
      <c r="AU51" s="256"/>
      <c r="AV51" s="257"/>
      <c r="AY51" s="247"/>
      <c r="AZ51" s="247"/>
      <c r="BA51" s="247"/>
      <c r="BB51" s="247"/>
      <c r="BC51" s="246"/>
      <c r="BD51" s="248"/>
    </row>
    <row r="52" spans="1:56" s="7" customFormat="1" ht="12.75" customHeight="1">
      <c r="A52" s="161"/>
      <c r="B52" s="256"/>
      <c r="C52" s="256"/>
      <c r="D52" s="256"/>
      <c r="E52" s="256"/>
      <c r="F52" s="256"/>
      <c r="G52" s="256"/>
      <c r="H52" s="257"/>
      <c r="J52" s="258"/>
      <c r="K52" s="258"/>
      <c r="L52" s="258"/>
      <c r="M52" s="256"/>
      <c r="N52" s="258"/>
      <c r="O52" s="256"/>
      <c r="P52" s="257"/>
      <c r="R52" s="258"/>
      <c r="S52" s="258"/>
      <c r="T52" s="258"/>
      <c r="U52" s="256"/>
      <c r="V52" s="258"/>
      <c r="W52" s="256"/>
      <c r="X52" s="257"/>
      <c r="Z52" s="258"/>
      <c r="AA52" s="258"/>
      <c r="AB52" s="258"/>
      <c r="AC52" s="256"/>
      <c r="AD52" s="258"/>
      <c r="AE52" s="256"/>
      <c r="AF52" s="257"/>
      <c r="AH52" s="258"/>
      <c r="AI52" s="258"/>
      <c r="AJ52" s="258"/>
      <c r="AK52" s="256"/>
      <c r="AL52" s="258"/>
      <c r="AM52" s="256"/>
      <c r="AN52" s="257"/>
      <c r="AP52" s="258"/>
      <c r="AQ52" s="258"/>
      <c r="AR52" s="258"/>
      <c r="AS52" s="256"/>
      <c r="AT52" s="258"/>
      <c r="AU52" s="256"/>
      <c r="AV52" s="257"/>
      <c r="AY52" s="226"/>
      <c r="AZ52" s="226"/>
      <c r="BA52" s="226"/>
      <c r="BB52" s="253"/>
      <c r="BC52" s="265"/>
      <c r="BD52" s="225"/>
    </row>
    <row r="53" spans="1:56" s="7" customFormat="1" ht="12.75" customHeight="1">
      <c r="A53" s="161"/>
      <c r="B53" s="256"/>
      <c r="C53" s="256"/>
      <c r="D53" s="256"/>
      <c r="E53" s="256"/>
      <c r="F53" s="256"/>
      <c r="G53" s="256"/>
      <c r="H53" s="257"/>
      <c r="J53" s="258"/>
      <c r="K53" s="258"/>
      <c r="L53" s="258"/>
      <c r="M53" s="256"/>
      <c r="N53" s="258"/>
      <c r="O53" s="256"/>
      <c r="P53" s="257"/>
      <c r="R53" s="258"/>
      <c r="S53" s="258"/>
      <c r="T53" s="258"/>
      <c r="U53" s="256"/>
      <c r="V53" s="258"/>
      <c r="W53" s="256"/>
      <c r="X53" s="257"/>
      <c r="Z53" s="258"/>
      <c r="AA53" s="258"/>
      <c r="AB53" s="258"/>
      <c r="AC53" s="256"/>
      <c r="AD53" s="258"/>
      <c r="AE53" s="256"/>
      <c r="AF53" s="257"/>
      <c r="AH53" s="258"/>
      <c r="AI53" s="258"/>
      <c r="AJ53" s="258"/>
      <c r="AK53" s="256"/>
      <c r="AL53" s="258"/>
      <c r="AM53" s="256"/>
      <c r="AN53" s="257"/>
      <c r="AP53" s="258"/>
      <c r="AQ53" s="258"/>
      <c r="AR53" s="258"/>
      <c r="AS53" s="256"/>
      <c r="AT53" s="258"/>
      <c r="AU53" s="256"/>
      <c r="AV53" s="257"/>
      <c r="AY53" s="226"/>
      <c r="AZ53" s="226"/>
      <c r="BA53" s="226"/>
      <c r="BB53" s="253"/>
      <c r="BC53" s="265"/>
      <c r="BD53" s="225"/>
    </row>
    <row r="54" spans="1:56" s="7" customFormat="1" ht="12.75" customHeight="1">
      <c r="A54" s="161"/>
      <c r="B54" s="256"/>
      <c r="C54" s="256"/>
      <c r="D54" s="256"/>
      <c r="E54" s="256"/>
      <c r="F54" s="256"/>
      <c r="G54" s="256"/>
      <c r="H54" s="257"/>
      <c r="J54" s="258"/>
      <c r="K54" s="258"/>
      <c r="L54" s="258"/>
      <c r="M54" s="256"/>
      <c r="N54" s="258"/>
      <c r="O54" s="256"/>
      <c r="P54" s="257"/>
      <c r="R54" s="258"/>
      <c r="S54" s="258"/>
      <c r="T54" s="258"/>
      <c r="U54" s="256"/>
      <c r="V54" s="258"/>
      <c r="W54" s="256"/>
      <c r="X54" s="257"/>
      <c r="Z54" s="258"/>
      <c r="AA54" s="258"/>
      <c r="AB54" s="258"/>
      <c r="AC54" s="256"/>
      <c r="AD54" s="258"/>
      <c r="AE54" s="256"/>
      <c r="AF54" s="257"/>
      <c r="AH54" s="258"/>
      <c r="AI54" s="258"/>
      <c r="AJ54" s="258"/>
      <c r="AK54" s="256"/>
      <c r="AL54" s="258"/>
      <c r="AM54" s="256"/>
      <c r="AN54" s="257"/>
      <c r="AP54" s="258"/>
      <c r="AQ54" s="258"/>
      <c r="AR54" s="258"/>
      <c r="AS54" s="256"/>
      <c r="AT54" s="258"/>
      <c r="AU54" s="256"/>
      <c r="AV54" s="257"/>
      <c r="AY54" s="226"/>
      <c r="AZ54" s="226"/>
      <c r="BA54" s="226"/>
      <c r="BB54" s="253"/>
      <c r="BC54" s="265"/>
      <c r="BD54" s="225"/>
    </row>
    <row r="55" spans="1:56" s="7" customFormat="1" ht="12.75" customHeight="1">
      <c r="A55" s="161"/>
      <c r="B55" s="256"/>
      <c r="C55" s="256"/>
      <c r="D55" s="256"/>
      <c r="E55" s="256"/>
      <c r="F55" s="256"/>
      <c r="G55" s="256"/>
      <c r="H55" s="257"/>
      <c r="J55" s="258"/>
      <c r="K55" s="258"/>
      <c r="L55" s="258"/>
      <c r="M55" s="256"/>
      <c r="N55" s="258"/>
      <c r="O55" s="256"/>
      <c r="P55" s="257"/>
      <c r="R55" s="258"/>
      <c r="S55" s="258"/>
      <c r="T55" s="258"/>
      <c r="U55" s="256"/>
      <c r="V55" s="258"/>
      <c r="W55" s="256"/>
      <c r="X55" s="257"/>
      <c r="Z55" s="258"/>
      <c r="AA55" s="258"/>
      <c r="AB55" s="258"/>
      <c r="AC55" s="256"/>
      <c r="AD55" s="258"/>
      <c r="AE55" s="256"/>
      <c r="AF55" s="257"/>
      <c r="AH55" s="258"/>
      <c r="AI55" s="258"/>
      <c r="AJ55" s="258"/>
      <c r="AK55" s="256"/>
      <c r="AL55" s="258"/>
      <c r="AM55" s="256"/>
      <c r="AN55" s="257"/>
      <c r="AP55" s="258"/>
      <c r="AQ55" s="258"/>
      <c r="AR55" s="258"/>
      <c r="AS55" s="256"/>
      <c r="AT55" s="258"/>
      <c r="AU55" s="256"/>
      <c r="AV55" s="257"/>
      <c r="AY55" s="226"/>
      <c r="AZ55" s="226"/>
      <c r="BA55" s="226"/>
      <c r="BB55" s="253"/>
      <c r="BC55" s="265"/>
      <c r="BD55" s="225"/>
    </row>
    <row r="56" spans="1:56" s="7" customFormat="1" ht="12.75" customHeight="1">
      <c r="A56" s="161"/>
      <c r="B56" s="256"/>
      <c r="C56" s="256"/>
      <c r="D56" s="256"/>
      <c r="E56" s="256"/>
      <c r="F56" s="256"/>
      <c r="G56" s="256"/>
      <c r="H56" s="257"/>
      <c r="J56" s="258"/>
      <c r="K56" s="258"/>
      <c r="L56" s="258"/>
      <c r="M56" s="256"/>
      <c r="N56" s="258"/>
      <c r="O56" s="256"/>
      <c r="P56" s="257"/>
      <c r="R56" s="258"/>
      <c r="S56" s="258"/>
      <c r="T56" s="258"/>
      <c r="U56" s="256"/>
      <c r="V56" s="258"/>
      <c r="W56" s="256"/>
      <c r="X56" s="257"/>
      <c r="Z56" s="258"/>
      <c r="AA56" s="258"/>
      <c r="AB56" s="258"/>
      <c r="AC56" s="256"/>
      <c r="AD56" s="258"/>
      <c r="AE56" s="256"/>
      <c r="AF56" s="257"/>
      <c r="AH56" s="258"/>
      <c r="AI56" s="258"/>
      <c r="AJ56" s="258"/>
      <c r="AK56" s="256"/>
      <c r="AL56" s="258"/>
      <c r="AM56" s="256"/>
      <c r="AN56" s="257"/>
      <c r="AP56" s="258"/>
      <c r="AQ56" s="258"/>
      <c r="AR56" s="258"/>
      <c r="AS56" s="256"/>
      <c r="AT56" s="258"/>
      <c r="AU56" s="256"/>
      <c r="AV56" s="257"/>
      <c r="AY56" s="226"/>
      <c r="AZ56" s="226"/>
      <c r="BA56" s="226"/>
      <c r="BB56" s="253"/>
      <c r="BC56" s="265"/>
      <c r="BD56" s="225"/>
    </row>
    <row r="57" spans="1:56" s="7" customFormat="1" ht="12.75" customHeight="1">
      <c r="A57" s="161"/>
      <c r="B57" s="256"/>
      <c r="C57" s="256"/>
      <c r="D57" s="256"/>
      <c r="E57" s="256"/>
      <c r="F57" s="256"/>
      <c r="G57" s="256"/>
      <c r="H57" s="257"/>
      <c r="J57" s="258"/>
      <c r="K57" s="258"/>
      <c r="L57" s="258"/>
      <c r="M57" s="256"/>
      <c r="N57" s="258"/>
      <c r="O57" s="256"/>
      <c r="P57" s="257"/>
      <c r="R57" s="258"/>
      <c r="S57" s="258"/>
      <c r="T57" s="258"/>
      <c r="U57" s="256"/>
      <c r="V57" s="258"/>
      <c r="W57" s="256"/>
      <c r="X57" s="257"/>
      <c r="Z57" s="258"/>
      <c r="AA57" s="258"/>
      <c r="AB57" s="258"/>
      <c r="AC57" s="256"/>
      <c r="AD57" s="258"/>
      <c r="AE57" s="256"/>
      <c r="AF57" s="257"/>
      <c r="AH57" s="258"/>
      <c r="AI57" s="258"/>
      <c r="AJ57" s="258"/>
      <c r="AK57" s="256"/>
      <c r="AL57" s="258"/>
      <c r="AM57" s="256"/>
      <c r="AN57" s="257"/>
      <c r="AP57" s="258"/>
      <c r="AQ57" s="258"/>
      <c r="AR57" s="258"/>
      <c r="AS57" s="256"/>
      <c r="AT57" s="258"/>
      <c r="AU57" s="256"/>
      <c r="AV57" s="257"/>
      <c r="AY57" s="226"/>
      <c r="AZ57" s="226"/>
      <c r="BA57" s="226"/>
      <c r="BB57" s="253"/>
      <c r="BC57" s="265"/>
      <c r="BD57" s="225"/>
    </row>
    <row r="58" spans="1:56" s="7" customFormat="1" ht="12.75" customHeight="1">
      <c r="A58" s="161"/>
      <c r="B58" s="256"/>
      <c r="C58" s="256"/>
      <c r="D58" s="256"/>
      <c r="E58" s="256"/>
      <c r="F58" s="256"/>
      <c r="G58" s="256"/>
      <c r="H58" s="257"/>
      <c r="J58" s="258"/>
      <c r="K58" s="258"/>
      <c r="L58" s="258"/>
      <c r="M58" s="256"/>
      <c r="N58" s="258"/>
      <c r="O58" s="256"/>
      <c r="P58" s="257"/>
      <c r="R58" s="258"/>
      <c r="S58" s="258"/>
      <c r="T58" s="258"/>
      <c r="U58" s="256"/>
      <c r="V58" s="258"/>
      <c r="W58" s="256"/>
      <c r="X58" s="257"/>
      <c r="Z58" s="258"/>
      <c r="AA58" s="258"/>
      <c r="AB58" s="258"/>
      <c r="AC58" s="256"/>
      <c r="AD58" s="258"/>
      <c r="AE58" s="256"/>
      <c r="AF58" s="257"/>
      <c r="AH58" s="258"/>
      <c r="AI58" s="258"/>
      <c r="AJ58" s="258"/>
      <c r="AK58" s="256"/>
      <c r="AL58" s="258"/>
      <c r="AM58" s="256"/>
      <c r="AN58" s="257"/>
      <c r="AP58" s="258"/>
      <c r="AQ58" s="258"/>
      <c r="AR58" s="258"/>
      <c r="AS58" s="256"/>
      <c r="AT58" s="258"/>
      <c r="AU58" s="256"/>
      <c r="AV58" s="257"/>
      <c r="AY58" s="226"/>
      <c r="AZ58" s="226"/>
      <c r="BA58" s="226"/>
      <c r="BB58" s="253"/>
      <c r="BC58" s="265"/>
      <c r="BD58" s="225"/>
    </row>
    <row r="59" spans="1:56" s="7" customFormat="1" ht="12.75" customHeight="1">
      <c r="A59" s="161"/>
      <c r="B59" s="256"/>
      <c r="C59" s="256"/>
      <c r="D59" s="256"/>
      <c r="E59" s="256"/>
      <c r="F59" s="256"/>
      <c r="G59" s="256"/>
      <c r="H59" s="257"/>
      <c r="J59" s="258"/>
      <c r="K59" s="258"/>
      <c r="L59" s="258"/>
      <c r="M59" s="256"/>
      <c r="N59" s="258"/>
      <c r="O59" s="256"/>
      <c r="P59" s="257"/>
      <c r="R59" s="258"/>
      <c r="S59" s="258"/>
      <c r="T59" s="258"/>
      <c r="U59" s="256"/>
      <c r="V59" s="258"/>
      <c r="W59" s="256"/>
      <c r="X59" s="257"/>
      <c r="Z59" s="258"/>
      <c r="AA59" s="258"/>
      <c r="AB59" s="258"/>
      <c r="AC59" s="256"/>
      <c r="AD59" s="258"/>
      <c r="AE59" s="256"/>
      <c r="AF59" s="257"/>
      <c r="AH59" s="258"/>
      <c r="AI59" s="258"/>
      <c r="AJ59" s="258"/>
      <c r="AK59" s="256"/>
      <c r="AL59" s="258"/>
      <c r="AM59" s="256"/>
      <c r="AN59" s="257"/>
      <c r="AP59" s="258"/>
      <c r="AQ59" s="258"/>
      <c r="AR59" s="258"/>
      <c r="AS59" s="256"/>
      <c r="AT59" s="258"/>
      <c r="AU59" s="256"/>
      <c r="AV59" s="257"/>
      <c r="AY59" s="226"/>
      <c r="AZ59" s="226"/>
      <c r="BA59" s="226"/>
      <c r="BB59" s="253"/>
      <c r="BC59" s="265"/>
      <c r="BD59" s="225"/>
    </row>
    <row r="60" spans="1:56" s="7" customFormat="1" ht="12.75" customHeight="1">
      <c r="A60" s="161"/>
      <c r="B60" s="256"/>
      <c r="C60" s="256"/>
      <c r="D60" s="256"/>
      <c r="E60" s="256"/>
      <c r="F60" s="256"/>
      <c r="G60" s="256"/>
      <c r="H60" s="257"/>
      <c r="J60" s="258"/>
      <c r="K60" s="258"/>
      <c r="L60" s="258"/>
      <c r="M60" s="256"/>
      <c r="N60" s="258"/>
      <c r="O60" s="256"/>
      <c r="P60" s="257"/>
      <c r="R60" s="258"/>
      <c r="S60" s="258"/>
      <c r="T60" s="258"/>
      <c r="U60" s="256"/>
      <c r="V60" s="258"/>
      <c r="W60" s="256"/>
      <c r="X60" s="257"/>
      <c r="Z60" s="258"/>
      <c r="AA60" s="258"/>
      <c r="AB60" s="258"/>
      <c r="AC60" s="256"/>
      <c r="AD60" s="258"/>
      <c r="AE60" s="256"/>
      <c r="AF60" s="257"/>
      <c r="AH60" s="258"/>
      <c r="AI60" s="258"/>
      <c r="AJ60" s="258"/>
      <c r="AK60" s="256"/>
      <c r="AL60" s="258"/>
      <c r="AM60" s="256"/>
      <c r="AN60" s="257"/>
      <c r="AP60" s="258"/>
      <c r="AQ60" s="258"/>
      <c r="AR60" s="258"/>
      <c r="AS60" s="256"/>
      <c r="AT60" s="258"/>
      <c r="AU60" s="256"/>
      <c r="AV60" s="257"/>
      <c r="AY60" s="226"/>
      <c r="AZ60" s="226"/>
      <c r="BA60" s="226"/>
      <c r="BB60" s="253"/>
      <c r="BC60" s="265"/>
      <c r="BD60" s="225"/>
    </row>
    <row r="61" spans="1:48" s="7" customFormat="1" ht="12.75" customHeight="1">
      <c r="A61" s="161"/>
      <c r="B61" s="256"/>
      <c r="C61" s="256"/>
      <c r="D61" s="256"/>
      <c r="E61" s="256"/>
      <c r="F61" s="256"/>
      <c r="G61" s="256"/>
      <c r="H61" s="257"/>
      <c r="J61" s="258"/>
      <c r="K61" s="258"/>
      <c r="L61" s="258"/>
      <c r="M61" s="256"/>
      <c r="N61" s="258"/>
      <c r="O61" s="256"/>
      <c r="P61" s="257"/>
      <c r="R61" s="258"/>
      <c r="S61" s="258"/>
      <c r="T61" s="258"/>
      <c r="U61" s="256"/>
      <c r="V61" s="258"/>
      <c r="W61" s="256"/>
      <c r="X61" s="257"/>
      <c r="Z61" s="258"/>
      <c r="AA61" s="258"/>
      <c r="AB61" s="258"/>
      <c r="AC61" s="256"/>
      <c r="AD61" s="258"/>
      <c r="AE61" s="256"/>
      <c r="AF61" s="257"/>
      <c r="AH61" s="258"/>
      <c r="AI61" s="258"/>
      <c r="AJ61" s="258"/>
      <c r="AK61" s="256"/>
      <c r="AL61" s="258"/>
      <c r="AM61" s="256"/>
      <c r="AN61" s="257"/>
      <c r="AP61" s="258"/>
      <c r="AQ61" s="258"/>
      <c r="AR61" s="258"/>
      <c r="AS61" s="256"/>
      <c r="AT61" s="258"/>
      <c r="AU61" s="256"/>
      <c r="AV61" s="257"/>
    </row>
    <row r="62" spans="1:48" s="7" customFormat="1" ht="12.75" customHeight="1">
      <c r="A62" s="161"/>
      <c r="B62" s="256"/>
      <c r="C62" s="256"/>
      <c r="D62" s="256"/>
      <c r="E62" s="256"/>
      <c r="F62" s="256"/>
      <c r="G62" s="256"/>
      <c r="H62" s="257"/>
      <c r="J62" s="258"/>
      <c r="K62" s="258"/>
      <c r="L62" s="258"/>
      <c r="M62" s="256"/>
      <c r="N62" s="258"/>
      <c r="O62" s="256"/>
      <c r="P62" s="257"/>
      <c r="R62" s="258"/>
      <c r="S62" s="258"/>
      <c r="T62" s="258"/>
      <c r="U62" s="256"/>
      <c r="V62" s="258"/>
      <c r="W62" s="256"/>
      <c r="X62" s="257"/>
      <c r="Z62" s="258"/>
      <c r="AA62" s="258"/>
      <c r="AB62" s="258"/>
      <c r="AC62" s="256"/>
      <c r="AD62" s="258"/>
      <c r="AE62" s="256"/>
      <c r="AF62" s="257"/>
      <c r="AH62" s="258"/>
      <c r="AI62" s="258"/>
      <c r="AJ62" s="258"/>
      <c r="AK62" s="256"/>
      <c r="AL62" s="258"/>
      <c r="AM62" s="256"/>
      <c r="AN62" s="257"/>
      <c r="AP62" s="258"/>
      <c r="AQ62" s="258"/>
      <c r="AR62" s="258"/>
      <c r="AS62" s="256"/>
      <c r="AT62" s="258"/>
      <c r="AU62" s="256"/>
      <c r="AV62" s="257"/>
    </row>
    <row r="63" spans="1:48" ht="12.75" customHeight="1">
      <c r="A63" s="161"/>
      <c r="B63" s="266"/>
      <c r="C63" s="266"/>
      <c r="D63" s="266"/>
      <c r="E63" s="266"/>
      <c r="F63" s="266"/>
      <c r="G63" s="266"/>
      <c r="H63" s="267"/>
      <c r="J63" s="268"/>
      <c r="K63" s="268"/>
      <c r="L63" s="268"/>
      <c r="M63" s="266"/>
      <c r="N63" s="268"/>
      <c r="O63" s="266"/>
      <c r="P63" s="267"/>
      <c r="R63" s="268"/>
      <c r="S63" s="268"/>
      <c r="T63" s="268"/>
      <c r="U63" s="266"/>
      <c r="V63" s="268"/>
      <c r="W63" s="266"/>
      <c r="X63" s="267"/>
      <c r="Z63" s="268"/>
      <c r="AA63" s="268"/>
      <c r="AB63" s="268"/>
      <c r="AC63" s="266"/>
      <c r="AD63" s="268"/>
      <c r="AE63" s="266"/>
      <c r="AF63" s="267"/>
      <c r="AH63" s="268"/>
      <c r="AI63" s="268"/>
      <c r="AJ63" s="268"/>
      <c r="AK63" s="266"/>
      <c r="AL63" s="268"/>
      <c r="AM63" s="266"/>
      <c r="AN63" s="267"/>
      <c r="AP63" s="268"/>
      <c r="AQ63" s="268"/>
      <c r="AR63" s="268"/>
      <c r="AS63" s="266"/>
      <c r="AT63" s="268"/>
      <c r="AU63" s="266"/>
      <c r="AV63" s="267"/>
    </row>
    <row r="64" spans="1:48" ht="12.75" customHeight="1">
      <c r="A64" s="161"/>
      <c r="B64" s="266"/>
      <c r="C64" s="266"/>
      <c r="D64" s="266"/>
      <c r="E64" s="266"/>
      <c r="F64" s="266"/>
      <c r="G64" s="266"/>
      <c r="H64" s="267"/>
      <c r="J64" s="268"/>
      <c r="K64" s="268"/>
      <c r="L64" s="268"/>
      <c r="M64" s="266"/>
      <c r="N64" s="268"/>
      <c r="O64" s="266"/>
      <c r="P64" s="267"/>
      <c r="R64" s="268"/>
      <c r="S64" s="268"/>
      <c r="T64" s="268"/>
      <c r="U64" s="266"/>
      <c r="V64" s="268"/>
      <c r="W64" s="266"/>
      <c r="X64" s="267"/>
      <c r="Z64" s="268"/>
      <c r="AA64" s="268"/>
      <c r="AB64" s="268"/>
      <c r="AC64" s="266"/>
      <c r="AD64" s="268"/>
      <c r="AE64" s="266"/>
      <c r="AF64" s="267"/>
      <c r="AH64" s="268"/>
      <c r="AI64" s="268"/>
      <c r="AJ64" s="268"/>
      <c r="AK64" s="266"/>
      <c r="AL64" s="268"/>
      <c r="AM64" s="266"/>
      <c r="AN64" s="267"/>
      <c r="AP64" s="268"/>
      <c r="AQ64" s="268"/>
      <c r="AR64" s="268"/>
      <c r="AS64" s="266"/>
      <c r="AT64" s="268"/>
      <c r="AU64" s="266"/>
      <c r="AV64" s="267"/>
    </row>
    <row r="65" spans="1:48" ht="12.75" customHeight="1">
      <c r="A65" s="161"/>
      <c r="B65" s="266"/>
      <c r="C65" s="266"/>
      <c r="D65" s="266"/>
      <c r="E65" s="266"/>
      <c r="F65" s="266"/>
      <c r="G65" s="266"/>
      <c r="H65" s="267"/>
      <c r="J65" s="268"/>
      <c r="K65" s="268"/>
      <c r="L65" s="268"/>
      <c r="M65" s="266"/>
      <c r="N65" s="268"/>
      <c r="O65" s="266"/>
      <c r="P65" s="267"/>
      <c r="R65" s="268"/>
      <c r="S65" s="268"/>
      <c r="T65" s="268"/>
      <c r="U65" s="266"/>
      <c r="V65" s="268"/>
      <c r="W65" s="266"/>
      <c r="X65" s="267"/>
      <c r="Z65" s="268"/>
      <c r="AA65" s="268"/>
      <c r="AB65" s="268"/>
      <c r="AC65" s="266"/>
      <c r="AD65" s="268"/>
      <c r="AE65" s="266"/>
      <c r="AF65" s="267"/>
      <c r="AH65" s="268"/>
      <c r="AI65" s="268"/>
      <c r="AJ65" s="268"/>
      <c r="AK65" s="266"/>
      <c r="AL65" s="268"/>
      <c r="AM65" s="266"/>
      <c r="AN65" s="267"/>
      <c r="AP65" s="268"/>
      <c r="AQ65" s="268"/>
      <c r="AR65" s="268"/>
      <c r="AS65" s="266"/>
      <c r="AT65" s="268"/>
      <c r="AU65" s="266"/>
      <c r="AV65" s="267"/>
    </row>
    <row r="66" spans="1:48" ht="12.75" customHeight="1">
      <c r="A66" s="161"/>
      <c r="B66" s="266"/>
      <c r="C66" s="266"/>
      <c r="D66" s="266"/>
      <c r="E66" s="266"/>
      <c r="F66" s="266"/>
      <c r="G66" s="266"/>
      <c r="H66" s="267"/>
      <c r="J66" s="268"/>
      <c r="K66" s="268"/>
      <c r="L66" s="268"/>
      <c r="M66" s="266"/>
      <c r="N66" s="268"/>
      <c r="O66" s="266"/>
      <c r="P66" s="267"/>
      <c r="R66" s="268"/>
      <c r="S66" s="268"/>
      <c r="T66" s="268"/>
      <c r="U66" s="266"/>
      <c r="V66" s="268"/>
      <c r="W66" s="266"/>
      <c r="X66" s="267"/>
      <c r="Z66" s="268"/>
      <c r="AA66" s="268"/>
      <c r="AB66" s="268"/>
      <c r="AC66" s="266"/>
      <c r="AD66" s="268"/>
      <c r="AE66" s="266"/>
      <c r="AF66" s="267"/>
      <c r="AH66" s="268"/>
      <c r="AI66" s="268"/>
      <c r="AJ66" s="268"/>
      <c r="AK66" s="266"/>
      <c r="AL66" s="268"/>
      <c r="AM66" s="266"/>
      <c r="AN66" s="267"/>
      <c r="AP66" s="268"/>
      <c r="AQ66" s="268"/>
      <c r="AR66" s="268"/>
      <c r="AS66" s="266"/>
      <c r="AT66" s="268"/>
      <c r="AU66" s="266"/>
      <c r="AV66" s="267"/>
    </row>
    <row r="67" spans="1:48" ht="12.75" customHeight="1">
      <c r="A67" s="161"/>
      <c r="B67" s="266"/>
      <c r="C67" s="266"/>
      <c r="D67" s="266"/>
      <c r="E67" s="266"/>
      <c r="F67" s="266"/>
      <c r="G67" s="266"/>
      <c r="H67" s="267"/>
      <c r="J67" s="268"/>
      <c r="K67" s="268"/>
      <c r="L67" s="268"/>
      <c r="M67" s="266"/>
      <c r="N67" s="268"/>
      <c r="O67" s="266"/>
      <c r="P67" s="267"/>
      <c r="R67" s="268"/>
      <c r="S67" s="268"/>
      <c r="T67" s="268"/>
      <c r="U67" s="266"/>
      <c r="V67" s="268"/>
      <c r="W67" s="266"/>
      <c r="X67" s="267"/>
      <c r="Z67" s="268"/>
      <c r="AA67" s="268"/>
      <c r="AB67" s="268"/>
      <c r="AC67" s="266"/>
      <c r="AD67" s="268"/>
      <c r="AE67" s="266"/>
      <c r="AF67" s="267"/>
      <c r="AH67" s="268"/>
      <c r="AI67" s="268"/>
      <c r="AJ67" s="268"/>
      <c r="AK67" s="266"/>
      <c r="AL67" s="268"/>
      <c r="AM67" s="266"/>
      <c r="AN67" s="267"/>
      <c r="AP67" s="268"/>
      <c r="AQ67" s="268"/>
      <c r="AR67" s="268"/>
      <c r="AS67" s="266"/>
      <c r="AT67" s="268"/>
      <c r="AU67" s="266"/>
      <c r="AV67" s="267"/>
    </row>
    <row r="68" spans="1:48" ht="12.75" customHeight="1">
      <c r="A68" s="161"/>
      <c r="B68" s="266"/>
      <c r="C68" s="266"/>
      <c r="D68" s="266"/>
      <c r="E68" s="266"/>
      <c r="F68" s="266"/>
      <c r="G68" s="266"/>
      <c r="H68" s="267"/>
      <c r="J68" s="268"/>
      <c r="K68" s="268"/>
      <c r="L68" s="268"/>
      <c r="M68" s="266"/>
      <c r="N68" s="268"/>
      <c r="O68" s="266"/>
      <c r="P68" s="267"/>
      <c r="R68" s="268"/>
      <c r="S68" s="268"/>
      <c r="T68" s="268"/>
      <c r="U68" s="266"/>
      <c r="V68" s="268"/>
      <c r="W68" s="266"/>
      <c r="X68" s="267"/>
      <c r="Z68" s="268"/>
      <c r="AA68" s="268"/>
      <c r="AB68" s="268"/>
      <c r="AC68" s="266"/>
      <c r="AD68" s="268"/>
      <c r="AE68" s="266"/>
      <c r="AF68" s="267"/>
      <c r="AH68" s="268"/>
      <c r="AI68" s="268"/>
      <c r="AJ68" s="268"/>
      <c r="AK68" s="266"/>
      <c r="AL68" s="268"/>
      <c r="AM68" s="266"/>
      <c r="AN68" s="267"/>
      <c r="AP68" s="268"/>
      <c r="AQ68" s="268"/>
      <c r="AR68" s="268"/>
      <c r="AS68" s="266"/>
      <c r="AT68" s="268"/>
      <c r="AU68" s="266"/>
      <c r="AV68" s="267"/>
    </row>
    <row r="69" spans="1:48" ht="12.75" customHeight="1">
      <c r="A69" s="161"/>
      <c r="B69" s="266"/>
      <c r="C69" s="266"/>
      <c r="D69" s="266"/>
      <c r="E69" s="266"/>
      <c r="F69" s="266"/>
      <c r="G69" s="266"/>
      <c r="H69" s="267"/>
      <c r="J69" s="268"/>
      <c r="K69" s="268"/>
      <c r="L69" s="268"/>
      <c r="M69" s="266"/>
      <c r="N69" s="268"/>
      <c r="O69" s="266"/>
      <c r="P69" s="267"/>
      <c r="R69" s="268"/>
      <c r="S69" s="268"/>
      <c r="T69" s="268"/>
      <c r="U69" s="266"/>
      <c r="V69" s="268"/>
      <c r="W69" s="266"/>
      <c r="X69" s="267"/>
      <c r="Z69" s="268"/>
      <c r="AA69" s="268"/>
      <c r="AB69" s="268"/>
      <c r="AC69" s="266"/>
      <c r="AD69" s="268"/>
      <c r="AE69" s="266"/>
      <c r="AF69" s="267"/>
      <c r="AH69" s="268"/>
      <c r="AI69" s="268"/>
      <c r="AJ69" s="268"/>
      <c r="AK69" s="266"/>
      <c r="AL69" s="268"/>
      <c r="AM69" s="266"/>
      <c r="AN69" s="267"/>
      <c r="AP69" s="268"/>
      <c r="AQ69" s="268"/>
      <c r="AR69" s="268"/>
      <c r="AS69" s="266"/>
      <c r="AT69" s="268"/>
      <c r="AU69" s="266"/>
      <c r="AV69" s="267"/>
    </row>
    <row r="70" spans="1:48" ht="12.75" customHeight="1">
      <c r="A70" s="161"/>
      <c r="B70" s="266"/>
      <c r="C70" s="266"/>
      <c r="D70" s="266"/>
      <c r="E70" s="266"/>
      <c r="F70" s="266"/>
      <c r="G70" s="266"/>
      <c r="H70" s="267"/>
      <c r="J70" s="268"/>
      <c r="K70" s="268"/>
      <c r="L70" s="268"/>
      <c r="M70" s="266"/>
      <c r="N70" s="268"/>
      <c r="O70" s="266"/>
      <c r="P70" s="267"/>
      <c r="R70" s="268"/>
      <c r="S70" s="268"/>
      <c r="T70" s="268"/>
      <c r="U70" s="266"/>
      <c r="V70" s="268"/>
      <c r="W70" s="266"/>
      <c r="X70" s="267"/>
      <c r="Z70" s="268"/>
      <c r="AA70" s="268"/>
      <c r="AB70" s="268"/>
      <c r="AC70" s="266"/>
      <c r="AD70" s="268"/>
      <c r="AE70" s="266"/>
      <c r="AF70" s="267"/>
      <c r="AH70" s="268"/>
      <c r="AI70" s="268"/>
      <c r="AJ70" s="268"/>
      <c r="AK70" s="266"/>
      <c r="AL70" s="268"/>
      <c r="AM70" s="266"/>
      <c r="AN70" s="267"/>
      <c r="AP70" s="268"/>
      <c r="AQ70" s="268"/>
      <c r="AR70" s="268"/>
      <c r="AS70" s="266"/>
      <c r="AT70" s="268"/>
      <c r="AU70" s="266"/>
      <c r="AV70" s="267"/>
    </row>
    <row r="71" spans="1:48" ht="12.75">
      <c r="A71" s="161"/>
      <c r="B71" s="266"/>
      <c r="C71" s="266"/>
      <c r="D71" s="266"/>
      <c r="E71" s="266"/>
      <c r="F71" s="266"/>
      <c r="G71" s="266"/>
      <c r="H71" s="267"/>
      <c r="J71" s="268"/>
      <c r="K71" s="268"/>
      <c r="L71" s="268"/>
      <c r="M71" s="266"/>
      <c r="N71" s="268"/>
      <c r="O71" s="266"/>
      <c r="P71" s="267"/>
      <c r="R71" s="268"/>
      <c r="S71" s="268"/>
      <c r="T71" s="268"/>
      <c r="U71" s="266"/>
      <c r="V71" s="268"/>
      <c r="W71" s="266"/>
      <c r="X71" s="267"/>
      <c r="Z71" s="268"/>
      <c r="AA71" s="268"/>
      <c r="AB71" s="268"/>
      <c r="AC71" s="266"/>
      <c r="AD71" s="268"/>
      <c r="AE71" s="266"/>
      <c r="AF71" s="267"/>
      <c r="AH71" s="268"/>
      <c r="AI71" s="268"/>
      <c r="AJ71" s="268"/>
      <c r="AK71" s="266"/>
      <c r="AL71" s="268"/>
      <c r="AM71" s="266"/>
      <c r="AN71" s="267"/>
      <c r="AP71" s="268"/>
      <c r="AQ71" s="268"/>
      <c r="AR71" s="268"/>
      <c r="AS71" s="266"/>
      <c r="AT71" s="268"/>
      <c r="AU71" s="266"/>
      <c r="AV71" s="267"/>
    </row>
    <row r="72" spans="1:48" ht="12.75">
      <c r="A72" s="161"/>
      <c r="B72" s="266"/>
      <c r="C72" s="266"/>
      <c r="D72" s="266"/>
      <c r="E72" s="266"/>
      <c r="F72" s="266"/>
      <c r="G72" s="266"/>
      <c r="H72" s="267"/>
      <c r="J72" s="268"/>
      <c r="K72" s="268"/>
      <c r="L72" s="268"/>
      <c r="M72" s="266"/>
      <c r="N72" s="268"/>
      <c r="O72" s="266"/>
      <c r="P72" s="267"/>
      <c r="R72" s="268"/>
      <c r="S72" s="268"/>
      <c r="T72" s="268"/>
      <c r="U72" s="266"/>
      <c r="V72" s="268"/>
      <c r="W72" s="266"/>
      <c r="X72" s="267"/>
      <c r="Z72" s="268"/>
      <c r="AA72" s="268"/>
      <c r="AB72" s="268"/>
      <c r="AC72" s="266"/>
      <c r="AD72" s="268"/>
      <c r="AE72" s="266"/>
      <c r="AF72" s="267"/>
      <c r="AH72" s="268"/>
      <c r="AI72" s="268"/>
      <c r="AJ72" s="268"/>
      <c r="AK72" s="266"/>
      <c r="AL72" s="268"/>
      <c r="AM72" s="266"/>
      <c r="AN72" s="267"/>
      <c r="AP72" s="268"/>
      <c r="AQ72" s="268"/>
      <c r="AR72" s="268"/>
      <c r="AS72" s="266"/>
      <c r="AT72" s="268"/>
      <c r="AU72" s="266"/>
      <c r="AV72" s="267"/>
    </row>
    <row r="73" spans="1:48" ht="12.75">
      <c r="A73" s="161"/>
      <c r="B73" s="266"/>
      <c r="C73" s="266"/>
      <c r="D73" s="266"/>
      <c r="E73" s="266"/>
      <c r="F73" s="266"/>
      <c r="G73" s="266"/>
      <c r="H73" s="267"/>
      <c r="J73" s="268"/>
      <c r="K73" s="268"/>
      <c r="L73" s="268"/>
      <c r="M73" s="266"/>
      <c r="N73" s="268"/>
      <c r="O73" s="266"/>
      <c r="P73" s="267"/>
      <c r="R73" s="268"/>
      <c r="S73" s="268"/>
      <c r="T73" s="268"/>
      <c r="U73" s="266"/>
      <c r="V73" s="268"/>
      <c r="W73" s="266"/>
      <c r="X73" s="267"/>
      <c r="Z73" s="268"/>
      <c r="AA73" s="268"/>
      <c r="AB73" s="268"/>
      <c r="AC73" s="266"/>
      <c r="AD73" s="268"/>
      <c r="AE73" s="266"/>
      <c r="AF73" s="267"/>
      <c r="AH73" s="268"/>
      <c r="AI73" s="268"/>
      <c r="AJ73" s="268"/>
      <c r="AK73" s="266"/>
      <c r="AL73" s="268"/>
      <c r="AM73" s="266"/>
      <c r="AN73" s="267"/>
      <c r="AP73" s="268"/>
      <c r="AQ73" s="268"/>
      <c r="AR73" s="268"/>
      <c r="AS73" s="266"/>
      <c r="AT73" s="268"/>
      <c r="AU73" s="266"/>
      <c r="AV73" s="267"/>
    </row>
    <row r="74" spans="1:48" ht="12.75">
      <c r="A74" s="161"/>
      <c r="B74" s="266"/>
      <c r="C74" s="266"/>
      <c r="D74" s="266"/>
      <c r="E74" s="266"/>
      <c r="F74" s="266"/>
      <c r="G74" s="266"/>
      <c r="H74" s="267"/>
      <c r="J74" s="268"/>
      <c r="K74" s="268"/>
      <c r="L74" s="268"/>
      <c r="M74" s="266"/>
      <c r="N74" s="268"/>
      <c r="O74" s="266"/>
      <c r="P74" s="267"/>
      <c r="R74" s="268"/>
      <c r="S74" s="268"/>
      <c r="T74" s="268"/>
      <c r="U74" s="266"/>
      <c r="V74" s="268"/>
      <c r="W74" s="266"/>
      <c r="X74" s="267"/>
      <c r="Z74" s="268"/>
      <c r="AA74" s="268"/>
      <c r="AB74" s="268"/>
      <c r="AC74" s="266"/>
      <c r="AD74" s="268"/>
      <c r="AE74" s="266"/>
      <c r="AF74" s="267"/>
      <c r="AH74" s="268"/>
      <c r="AI74" s="268"/>
      <c r="AJ74" s="268"/>
      <c r="AK74" s="266"/>
      <c r="AL74" s="268"/>
      <c r="AM74" s="266"/>
      <c r="AN74" s="267"/>
      <c r="AP74" s="268"/>
      <c r="AQ74" s="268"/>
      <c r="AR74" s="268"/>
      <c r="AS74" s="266"/>
      <c r="AT74" s="268"/>
      <c r="AU74" s="266"/>
      <c r="AV74" s="267"/>
    </row>
    <row r="75" spans="1:48" ht="12.75">
      <c r="A75" s="161"/>
      <c r="B75" s="266"/>
      <c r="C75" s="266"/>
      <c r="D75" s="266"/>
      <c r="E75" s="266"/>
      <c r="F75" s="266"/>
      <c r="G75" s="266"/>
      <c r="H75" s="267"/>
      <c r="J75" s="268"/>
      <c r="K75" s="268"/>
      <c r="L75" s="268"/>
      <c r="M75" s="266"/>
      <c r="N75" s="268"/>
      <c r="O75" s="266"/>
      <c r="P75" s="267"/>
      <c r="R75" s="268"/>
      <c r="S75" s="268"/>
      <c r="T75" s="268"/>
      <c r="U75" s="266"/>
      <c r="V75" s="268"/>
      <c r="W75" s="266"/>
      <c r="X75" s="267"/>
      <c r="Z75" s="268"/>
      <c r="AA75" s="268"/>
      <c r="AB75" s="268"/>
      <c r="AC75" s="266"/>
      <c r="AD75" s="268"/>
      <c r="AE75" s="266"/>
      <c r="AF75" s="267"/>
      <c r="AH75" s="268"/>
      <c r="AI75" s="268"/>
      <c r="AJ75" s="268"/>
      <c r="AK75" s="266"/>
      <c r="AL75" s="268"/>
      <c r="AM75" s="266"/>
      <c r="AN75" s="267"/>
      <c r="AP75" s="268"/>
      <c r="AQ75" s="268"/>
      <c r="AR75" s="268"/>
      <c r="AS75" s="266"/>
      <c r="AT75" s="268"/>
      <c r="AU75" s="266"/>
      <c r="AV75" s="267"/>
    </row>
    <row r="76" spans="1:48" ht="12.75">
      <c r="A76" s="161"/>
      <c r="B76" s="266"/>
      <c r="C76" s="266"/>
      <c r="D76" s="266"/>
      <c r="E76" s="266"/>
      <c r="F76" s="266"/>
      <c r="G76" s="266"/>
      <c r="H76" s="267"/>
      <c r="J76" s="268"/>
      <c r="K76" s="268"/>
      <c r="L76" s="268"/>
      <c r="M76" s="266"/>
      <c r="N76" s="268"/>
      <c r="O76" s="266"/>
      <c r="P76" s="267"/>
      <c r="R76" s="268"/>
      <c r="S76" s="268"/>
      <c r="T76" s="268"/>
      <c r="U76" s="266"/>
      <c r="V76" s="268"/>
      <c r="W76" s="266"/>
      <c r="X76" s="267"/>
      <c r="Z76" s="268"/>
      <c r="AA76" s="268"/>
      <c r="AB76" s="268"/>
      <c r="AC76" s="266"/>
      <c r="AD76" s="268"/>
      <c r="AE76" s="266"/>
      <c r="AF76" s="267"/>
      <c r="AH76" s="268"/>
      <c r="AI76" s="268"/>
      <c r="AJ76" s="268"/>
      <c r="AK76" s="266"/>
      <c r="AL76" s="268"/>
      <c r="AM76" s="266"/>
      <c r="AN76" s="267"/>
      <c r="AP76" s="268"/>
      <c r="AQ76" s="268"/>
      <c r="AR76" s="268"/>
      <c r="AS76" s="266"/>
      <c r="AT76" s="268"/>
      <c r="AU76" s="266"/>
      <c r="AV76" s="267"/>
    </row>
    <row r="77" spans="1:48" ht="12.75">
      <c r="A77" s="161"/>
      <c r="B77" s="266"/>
      <c r="C77" s="266"/>
      <c r="D77" s="266"/>
      <c r="E77" s="266"/>
      <c r="F77" s="266"/>
      <c r="G77" s="266"/>
      <c r="H77" s="267"/>
      <c r="J77" s="268"/>
      <c r="K77" s="268"/>
      <c r="L77" s="268"/>
      <c r="M77" s="266"/>
      <c r="N77" s="268"/>
      <c r="O77" s="266"/>
      <c r="P77" s="267"/>
      <c r="R77" s="268"/>
      <c r="S77" s="268"/>
      <c r="T77" s="268"/>
      <c r="U77" s="266"/>
      <c r="V77" s="268"/>
      <c r="W77" s="266"/>
      <c r="X77" s="267"/>
      <c r="Z77" s="268"/>
      <c r="AA77" s="268"/>
      <c r="AB77" s="268"/>
      <c r="AC77" s="266"/>
      <c r="AD77" s="268"/>
      <c r="AE77" s="266"/>
      <c r="AF77" s="267"/>
      <c r="AH77" s="268"/>
      <c r="AI77" s="268"/>
      <c r="AJ77" s="268"/>
      <c r="AK77" s="266"/>
      <c r="AL77" s="268"/>
      <c r="AM77" s="266"/>
      <c r="AN77" s="267"/>
      <c r="AP77" s="268"/>
      <c r="AQ77" s="268"/>
      <c r="AR77" s="268"/>
      <c r="AS77" s="266"/>
      <c r="AT77" s="268"/>
      <c r="AU77" s="266"/>
      <c r="AV77" s="267"/>
    </row>
    <row r="78" spans="1:48" ht="12.75">
      <c r="A78" s="161"/>
      <c r="B78" s="266"/>
      <c r="C78" s="266"/>
      <c r="D78" s="266"/>
      <c r="E78" s="266"/>
      <c r="F78" s="266"/>
      <c r="G78" s="266"/>
      <c r="H78" s="267"/>
      <c r="J78" s="268"/>
      <c r="K78" s="268"/>
      <c r="L78" s="268"/>
      <c r="M78" s="266"/>
      <c r="N78" s="268"/>
      <c r="O78" s="266"/>
      <c r="P78" s="267"/>
      <c r="R78" s="268"/>
      <c r="S78" s="268"/>
      <c r="T78" s="268"/>
      <c r="U78" s="266"/>
      <c r="V78" s="268"/>
      <c r="W78" s="266"/>
      <c r="X78" s="267"/>
      <c r="Z78" s="268"/>
      <c r="AA78" s="268"/>
      <c r="AB78" s="268"/>
      <c r="AC78" s="266"/>
      <c r="AD78" s="268"/>
      <c r="AE78" s="266"/>
      <c r="AF78" s="267"/>
      <c r="AH78" s="268"/>
      <c r="AI78" s="268"/>
      <c r="AJ78" s="268"/>
      <c r="AK78" s="266"/>
      <c r="AL78" s="268"/>
      <c r="AM78" s="266"/>
      <c r="AN78" s="267"/>
      <c r="AP78" s="268"/>
      <c r="AQ78" s="268"/>
      <c r="AR78" s="268"/>
      <c r="AS78" s="266"/>
      <c r="AT78" s="268"/>
      <c r="AU78" s="266"/>
      <c r="AV78" s="267"/>
    </row>
    <row r="79" spans="1:48" ht="12.75">
      <c r="A79" s="161"/>
      <c r="B79" s="266"/>
      <c r="C79" s="266"/>
      <c r="D79" s="266"/>
      <c r="E79" s="266"/>
      <c r="F79" s="266"/>
      <c r="G79" s="266"/>
      <c r="H79" s="267"/>
      <c r="J79" s="268"/>
      <c r="K79" s="268"/>
      <c r="L79" s="268"/>
      <c r="M79" s="266"/>
      <c r="N79" s="268"/>
      <c r="O79" s="266"/>
      <c r="P79" s="267"/>
      <c r="R79" s="268"/>
      <c r="S79" s="268"/>
      <c r="T79" s="268"/>
      <c r="U79" s="266"/>
      <c r="V79" s="268"/>
      <c r="W79" s="266"/>
      <c r="X79" s="267"/>
      <c r="Z79" s="268"/>
      <c r="AA79" s="268"/>
      <c r="AB79" s="268"/>
      <c r="AC79" s="266"/>
      <c r="AD79" s="268"/>
      <c r="AE79" s="266"/>
      <c r="AF79" s="267"/>
      <c r="AH79" s="268"/>
      <c r="AI79" s="268"/>
      <c r="AJ79" s="268"/>
      <c r="AK79" s="266"/>
      <c r="AL79" s="268"/>
      <c r="AM79" s="266"/>
      <c r="AN79" s="267"/>
      <c r="AP79" s="268"/>
      <c r="AQ79" s="268"/>
      <c r="AR79" s="268"/>
      <c r="AS79" s="266"/>
      <c r="AT79" s="268"/>
      <c r="AU79" s="266"/>
      <c r="AV79" s="267"/>
    </row>
    <row r="80" spans="1:48" ht="12.75">
      <c r="A80" s="161"/>
      <c r="B80" s="266"/>
      <c r="C80" s="266"/>
      <c r="D80" s="266"/>
      <c r="E80" s="266"/>
      <c r="F80" s="266"/>
      <c r="G80" s="266"/>
      <c r="H80" s="267"/>
      <c r="J80" s="268"/>
      <c r="K80" s="268"/>
      <c r="L80" s="268"/>
      <c r="M80" s="266"/>
      <c r="N80" s="268"/>
      <c r="O80" s="266"/>
      <c r="P80" s="267"/>
      <c r="R80" s="268"/>
      <c r="S80" s="268"/>
      <c r="T80" s="268"/>
      <c r="U80" s="266"/>
      <c r="V80" s="268"/>
      <c r="W80" s="266"/>
      <c r="X80" s="267"/>
      <c r="Z80" s="268"/>
      <c r="AA80" s="268"/>
      <c r="AB80" s="268"/>
      <c r="AC80" s="266"/>
      <c r="AD80" s="268"/>
      <c r="AE80" s="266"/>
      <c r="AF80" s="267"/>
      <c r="AH80" s="268"/>
      <c r="AI80" s="268"/>
      <c r="AJ80" s="268"/>
      <c r="AK80" s="266"/>
      <c r="AL80" s="268"/>
      <c r="AM80" s="266"/>
      <c r="AN80" s="267"/>
      <c r="AP80" s="268"/>
      <c r="AQ80" s="268"/>
      <c r="AR80" s="268"/>
      <c r="AS80" s="266"/>
      <c r="AT80" s="268"/>
      <c r="AU80" s="266"/>
      <c r="AV80" s="267"/>
    </row>
    <row r="81" spans="1:48" ht="12.75">
      <c r="A81" s="161"/>
      <c r="B81" s="266"/>
      <c r="C81" s="266"/>
      <c r="D81" s="266"/>
      <c r="E81" s="266"/>
      <c r="F81" s="266"/>
      <c r="G81" s="266"/>
      <c r="H81" s="267"/>
      <c r="J81" s="268"/>
      <c r="K81" s="268"/>
      <c r="L81" s="268"/>
      <c r="M81" s="266"/>
      <c r="N81" s="268"/>
      <c r="O81" s="266"/>
      <c r="P81" s="267"/>
      <c r="R81" s="268"/>
      <c r="S81" s="268"/>
      <c r="T81" s="268"/>
      <c r="U81" s="266"/>
      <c r="V81" s="268"/>
      <c r="W81" s="266"/>
      <c r="X81" s="267"/>
      <c r="Z81" s="268"/>
      <c r="AA81" s="268"/>
      <c r="AB81" s="268"/>
      <c r="AC81" s="266"/>
      <c r="AD81" s="268"/>
      <c r="AE81" s="266"/>
      <c r="AF81" s="267"/>
      <c r="AH81" s="268"/>
      <c r="AI81" s="268"/>
      <c r="AJ81" s="268"/>
      <c r="AK81" s="266"/>
      <c r="AL81" s="268"/>
      <c r="AM81" s="266"/>
      <c r="AN81" s="267"/>
      <c r="AP81" s="268"/>
      <c r="AQ81" s="268"/>
      <c r="AR81" s="268"/>
      <c r="AS81" s="266"/>
      <c r="AT81" s="268"/>
      <c r="AU81" s="266"/>
      <c r="AV81" s="267"/>
    </row>
    <row r="82" spans="1:48" ht="12.75">
      <c r="A82" s="161"/>
      <c r="B82" s="266"/>
      <c r="C82" s="266"/>
      <c r="D82" s="266"/>
      <c r="E82" s="266"/>
      <c r="F82" s="266"/>
      <c r="G82" s="266"/>
      <c r="H82" s="267"/>
      <c r="J82" s="268"/>
      <c r="K82" s="268"/>
      <c r="L82" s="268"/>
      <c r="M82" s="266"/>
      <c r="N82" s="268"/>
      <c r="O82" s="266"/>
      <c r="P82" s="267"/>
      <c r="R82" s="268"/>
      <c r="S82" s="268"/>
      <c r="T82" s="268"/>
      <c r="U82" s="266"/>
      <c r="V82" s="268"/>
      <c r="W82" s="266"/>
      <c r="X82" s="267"/>
      <c r="Z82" s="268"/>
      <c r="AA82" s="268"/>
      <c r="AB82" s="268"/>
      <c r="AC82" s="266"/>
      <c r="AD82" s="268"/>
      <c r="AE82" s="266"/>
      <c r="AF82" s="267"/>
      <c r="AH82" s="268"/>
      <c r="AI82" s="268"/>
      <c r="AJ82" s="268"/>
      <c r="AK82" s="266"/>
      <c r="AL82" s="268"/>
      <c r="AM82" s="266"/>
      <c r="AN82" s="267"/>
      <c r="AP82" s="268"/>
      <c r="AQ82" s="268"/>
      <c r="AR82" s="268"/>
      <c r="AS82" s="266"/>
      <c r="AT82" s="268"/>
      <c r="AU82" s="266"/>
      <c r="AV82" s="267"/>
    </row>
    <row r="83" spans="1:48" ht="12.75">
      <c r="A83" s="161"/>
      <c r="B83" s="266"/>
      <c r="C83" s="266"/>
      <c r="D83" s="266"/>
      <c r="E83" s="266"/>
      <c r="F83" s="266"/>
      <c r="G83" s="266"/>
      <c r="H83" s="267"/>
      <c r="J83" s="268"/>
      <c r="K83" s="268"/>
      <c r="L83" s="268"/>
      <c r="M83" s="266"/>
      <c r="N83" s="268"/>
      <c r="O83" s="266"/>
      <c r="P83" s="267"/>
      <c r="R83" s="268"/>
      <c r="S83" s="268"/>
      <c r="T83" s="268"/>
      <c r="U83" s="266"/>
      <c r="V83" s="268"/>
      <c r="W83" s="266"/>
      <c r="X83" s="267"/>
      <c r="Z83" s="268"/>
      <c r="AA83" s="268"/>
      <c r="AB83" s="268"/>
      <c r="AC83" s="266"/>
      <c r="AD83" s="268"/>
      <c r="AE83" s="266"/>
      <c r="AF83" s="267"/>
      <c r="AH83" s="268"/>
      <c r="AI83" s="268"/>
      <c r="AJ83" s="268"/>
      <c r="AK83" s="266"/>
      <c r="AL83" s="268"/>
      <c r="AM83" s="266"/>
      <c r="AN83" s="267"/>
      <c r="AP83" s="268"/>
      <c r="AQ83" s="268"/>
      <c r="AR83" s="268"/>
      <c r="AS83" s="266"/>
      <c r="AT83" s="268"/>
      <c r="AU83" s="266"/>
      <c r="AV83" s="267"/>
    </row>
    <row r="84" spans="1:48" ht="12.75">
      <c r="A84" s="161"/>
      <c r="B84" s="266"/>
      <c r="C84" s="266"/>
      <c r="D84" s="266"/>
      <c r="E84" s="266"/>
      <c r="F84" s="266"/>
      <c r="G84" s="266"/>
      <c r="H84" s="267"/>
      <c r="J84" s="268"/>
      <c r="K84" s="268"/>
      <c r="L84" s="268"/>
      <c r="M84" s="266"/>
      <c r="N84" s="268"/>
      <c r="O84" s="266"/>
      <c r="P84" s="267"/>
      <c r="R84" s="268"/>
      <c r="S84" s="268"/>
      <c r="T84" s="268"/>
      <c r="U84" s="266"/>
      <c r="V84" s="268"/>
      <c r="W84" s="266"/>
      <c r="X84" s="267"/>
      <c r="Z84" s="268"/>
      <c r="AA84" s="268"/>
      <c r="AB84" s="268"/>
      <c r="AC84" s="266"/>
      <c r="AD84" s="268"/>
      <c r="AE84" s="266"/>
      <c r="AF84" s="267"/>
      <c r="AH84" s="268"/>
      <c r="AI84" s="268"/>
      <c r="AJ84" s="268"/>
      <c r="AK84" s="266"/>
      <c r="AL84" s="268"/>
      <c r="AM84" s="266"/>
      <c r="AN84" s="267"/>
      <c r="AP84" s="268"/>
      <c r="AQ84" s="268"/>
      <c r="AR84" s="268"/>
      <c r="AS84" s="266"/>
      <c r="AT84" s="268"/>
      <c r="AU84" s="266"/>
      <c r="AV84" s="267"/>
    </row>
    <row r="85" spans="1:48" ht="12.75">
      <c r="A85" s="161"/>
      <c r="B85" s="266"/>
      <c r="C85" s="266"/>
      <c r="D85" s="266"/>
      <c r="E85" s="266"/>
      <c r="F85" s="266"/>
      <c r="G85" s="266"/>
      <c r="H85" s="267"/>
      <c r="J85" s="268"/>
      <c r="K85" s="268"/>
      <c r="L85" s="268"/>
      <c r="M85" s="266"/>
      <c r="N85" s="268"/>
      <c r="O85" s="266"/>
      <c r="P85" s="267"/>
      <c r="R85" s="268"/>
      <c r="S85" s="268"/>
      <c r="T85" s="268"/>
      <c r="U85" s="266"/>
      <c r="V85" s="268"/>
      <c r="W85" s="266"/>
      <c r="X85" s="267"/>
      <c r="Z85" s="268"/>
      <c r="AA85" s="268"/>
      <c r="AB85" s="268"/>
      <c r="AC85" s="266"/>
      <c r="AD85" s="268"/>
      <c r="AE85" s="266"/>
      <c r="AF85" s="267"/>
      <c r="AH85" s="268"/>
      <c r="AI85" s="268"/>
      <c r="AJ85" s="268"/>
      <c r="AK85" s="266"/>
      <c r="AL85" s="268"/>
      <c r="AM85" s="266"/>
      <c r="AN85" s="267"/>
      <c r="AP85" s="268"/>
      <c r="AQ85" s="268"/>
      <c r="AR85" s="268"/>
      <c r="AS85" s="266"/>
      <c r="AT85" s="268"/>
      <c r="AU85" s="266"/>
      <c r="AV85" s="267"/>
    </row>
    <row r="86" spans="1:48" ht="12.75">
      <c r="A86" s="161"/>
      <c r="B86" s="266"/>
      <c r="C86" s="266"/>
      <c r="D86" s="266"/>
      <c r="E86" s="266"/>
      <c r="F86" s="266"/>
      <c r="G86" s="266"/>
      <c r="H86" s="267"/>
      <c r="J86" s="268"/>
      <c r="K86" s="268"/>
      <c r="L86" s="268"/>
      <c r="M86" s="266"/>
      <c r="N86" s="268"/>
      <c r="O86" s="266"/>
      <c r="P86" s="267"/>
      <c r="R86" s="268"/>
      <c r="S86" s="268"/>
      <c r="T86" s="268"/>
      <c r="U86" s="266"/>
      <c r="V86" s="268"/>
      <c r="W86" s="266"/>
      <c r="X86" s="267"/>
      <c r="Z86" s="268"/>
      <c r="AA86" s="268"/>
      <c r="AB86" s="268"/>
      <c r="AC86" s="266"/>
      <c r="AD86" s="268"/>
      <c r="AE86" s="266"/>
      <c r="AF86" s="267"/>
      <c r="AH86" s="268"/>
      <c r="AI86" s="268"/>
      <c r="AJ86" s="268"/>
      <c r="AK86" s="266"/>
      <c r="AL86" s="268"/>
      <c r="AM86" s="266"/>
      <c r="AN86" s="267"/>
      <c r="AP86" s="268"/>
      <c r="AQ86" s="268"/>
      <c r="AR86" s="268"/>
      <c r="AS86" s="266"/>
      <c r="AT86" s="268"/>
      <c r="AU86" s="266"/>
      <c r="AV86" s="267"/>
    </row>
    <row r="87" spans="1:48" ht="12.75">
      <c r="A87" s="161"/>
      <c r="B87" s="266"/>
      <c r="C87" s="266"/>
      <c r="D87" s="266"/>
      <c r="E87" s="266"/>
      <c r="F87" s="266"/>
      <c r="G87" s="266"/>
      <c r="H87" s="267"/>
      <c r="J87" s="268"/>
      <c r="K87" s="268"/>
      <c r="L87" s="268"/>
      <c r="M87" s="266"/>
      <c r="N87" s="268"/>
      <c r="O87" s="266"/>
      <c r="P87" s="267"/>
      <c r="R87" s="268"/>
      <c r="S87" s="268"/>
      <c r="T87" s="268"/>
      <c r="U87" s="266"/>
      <c r="V87" s="268"/>
      <c r="W87" s="266"/>
      <c r="X87" s="267"/>
      <c r="Z87" s="268"/>
      <c r="AA87" s="268"/>
      <c r="AB87" s="268"/>
      <c r="AC87" s="266"/>
      <c r="AD87" s="268"/>
      <c r="AE87" s="266"/>
      <c r="AF87" s="267"/>
      <c r="AH87" s="268"/>
      <c r="AI87" s="268"/>
      <c r="AJ87" s="268"/>
      <c r="AK87" s="266"/>
      <c r="AL87" s="268"/>
      <c r="AM87" s="266"/>
      <c r="AN87" s="267"/>
      <c r="AP87" s="268"/>
      <c r="AQ87" s="268"/>
      <c r="AR87" s="268"/>
      <c r="AS87" s="266"/>
      <c r="AT87" s="268"/>
      <c r="AU87" s="266"/>
      <c r="AV87" s="267"/>
    </row>
    <row r="88" spans="1:48" ht="12.75">
      <c r="A88" s="161"/>
      <c r="B88" s="266"/>
      <c r="C88" s="266"/>
      <c r="D88" s="266"/>
      <c r="E88" s="266"/>
      <c r="F88" s="266"/>
      <c r="G88" s="266"/>
      <c r="H88" s="267"/>
      <c r="J88" s="268"/>
      <c r="K88" s="268"/>
      <c r="L88" s="268"/>
      <c r="M88" s="266"/>
      <c r="N88" s="268"/>
      <c r="O88" s="266"/>
      <c r="P88" s="267"/>
      <c r="R88" s="268"/>
      <c r="S88" s="268"/>
      <c r="T88" s="268"/>
      <c r="U88" s="266"/>
      <c r="V88" s="268"/>
      <c r="W88" s="266"/>
      <c r="X88" s="267"/>
      <c r="Z88" s="268"/>
      <c r="AA88" s="268"/>
      <c r="AB88" s="268"/>
      <c r="AC88" s="266"/>
      <c r="AD88" s="268"/>
      <c r="AE88" s="266"/>
      <c r="AF88" s="267"/>
      <c r="AH88" s="268"/>
      <c r="AI88" s="268"/>
      <c r="AJ88" s="268"/>
      <c r="AK88" s="266"/>
      <c r="AL88" s="268"/>
      <c r="AM88" s="266"/>
      <c r="AN88" s="267"/>
      <c r="AP88" s="268"/>
      <c r="AQ88" s="268"/>
      <c r="AR88" s="268"/>
      <c r="AS88" s="266"/>
      <c r="AT88" s="268"/>
      <c r="AU88" s="266"/>
      <c r="AV88" s="267"/>
    </row>
    <row r="89" spans="1:48" ht="12.75">
      <c r="A89" s="161"/>
      <c r="B89" s="266"/>
      <c r="C89" s="266"/>
      <c r="D89" s="266"/>
      <c r="E89" s="266"/>
      <c r="F89" s="266"/>
      <c r="G89" s="266"/>
      <c r="H89" s="267"/>
      <c r="J89" s="268"/>
      <c r="K89" s="268"/>
      <c r="L89" s="268"/>
      <c r="M89" s="266"/>
      <c r="N89" s="268"/>
      <c r="O89" s="266"/>
      <c r="P89" s="267"/>
      <c r="R89" s="268"/>
      <c r="S89" s="268"/>
      <c r="T89" s="268"/>
      <c r="U89" s="266"/>
      <c r="V89" s="268"/>
      <c r="W89" s="266"/>
      <c r="X89" s="267"/>
      <c r="Z89" s="268"/>
      <c r="AA89" s="268"/>
      <c r="AB89" s="268"/>
      <c r="AC89" s="266"/>
      <c r="AD89" s="268"/>
      <c r="AE89" s="266"/>
      <c r="AF89" s="267"/>
      <c r="AH89" s="268"/>
      <c r="AI89" s="268"/>
      <c r="AJ89" s="268"/>
      <c r="AK89" s="266"/>
      <c r="AL89" s="268"/>
      <c r="AM89" s="266"/>
      <c r="AN89" s="267"/>
      <c r="AP89" s="268"/>
      <c r="AQ89" s="268"/>
      <c r="AR89" s="268"/>
      <c r="AS89" s="266"/>
      <c r="AT89" s="268"/>
      <c r="AU89" s="266"/>
      <c r="AV89" s="267"/>
    </row>
    <row r="90" spans="1:48" ht="12.75">
      <c r="A90" s="161"/>
      <c r="B90" s="266"/>
      <c r="C90" s="266"/>
      <c r="D90" s="266"/>
      <c r="E90" s="266"/>
      <c r="F90" s="266"/>
      <c r="G90" s="266"/>
      <c r="H90" s="267"/>
      <c r="J90" s="268"/>
      <c r="K90" s="268"/>
      <c r="L90" s="268"/>
      <c r="M90" s="266"/>
      <c r="N90" s="268"/>
      <c r="O90" s="266"/>
      <c r="P90" s="267"/>
      <c r="R90" s="268"/>
      <c r="S90" s="268"/>
      <c r="T90" s="268"/>
      <c r="U90" s="266"/>
      <c r="V90" s="268"/>
      <c r="W90" s="266"/>
      <c r="X90" s="267"/>
      <c r="Z90" s="268"/>
      <c r="AA90" s="268"/>
      <c r="AB90" s="268"/>
      <c r="AC90" s="266"/>
      <c r="AD90" s="268"/>
      <c r="AE90" s="266"/>
      <c r="AF90" s="267"/>
      <c r="AH90" s="268"/>
      <c r="AI90" s="268"/>
      <c r="AJ90" s="268"/>
      <c r="AK90" s="266"/>
      <c r="AL90" s="268"/>
      <c r="AM90" s="266"/>
      <c r="AN90" s="267"/>
      <c r="AP90" s="268"/>
      <c r="AQ90" s="268"/>
      <c r="AR90" s="268"/>
      <c r="AS90" s="266"/>
      <c r="AT90" s="268"/>
      <c r="AU90" s="266"/>
      <c r="AV90" s="267"/>
    </row>
    <row r="91" spans="1:48" ht="12.75">
      <c r="A91" s="161"/>
      <c r="B91" s="266"/>
      <c r="C91" s="266"/>
      <c r="D91" s="266"/>
      <c r="E91" s="266"/>
      <c r="F91" s="266"/>
      <c r="G91" s="266"/>
      <c r="H91" s="267"/>
      <c r="J91" s="268"/>
      <c r="K91" s="268"/>
      <c r="L91" s="268"/>
      <c r="M91" s="266"/>
      <c r="N91" s="268"/>
      <c r="O91" s="266"/>
      <c r="P91" s="267"/>
      <c r="R91" s="268"/>
      <c r="S91" s="268"/>
      <c r="T91" s="268"/>
      <c r="U91" s="266"/>
      <c r="V91" s="268"/>
      <c r="W91" s="266"/>
      <c r="X91" s="267"/>
      <c r="Z91" s="268"/>
      <c r="AA91" s="268"/>
      <c r="AB91" s="268"/>
      <c r="AC91" s="266"/>
      <c r="AD91" s="268"/>
      <c r="AE91" s="266"/>
      <c r="AF91" s="267"/>
      <c r="AH91" s="268"/>
      <c r="AI91" s="268"/>
      <c r="AJ91" s="268"/>
      <c r="AK91" s="266"/>
      <c r="AL91" s="268"/>
      <c r="AM91" s="266"/>
      <c r="AN91" s="267"/>
      <c r="AP91" s="268"/>
      <c r="AQ91" s="268"/>
      <c r="AR91" s="268"/>
      <c r="AS91" s="266"/>
      <c r="AT91" s="268"/>
      <c r="AU91" s="266"/>
      <c r="AV91" s="267"/>
    </row>
    <row r="92" spans="1:48" ht="12.75">
      <c r="A92" s="161"/>
      <c r="B92" s="266"/>
      <c r="C92" s="266"/>
      <c r="D92" s="266"/>
      <c r="E92" s="266"/>
      <c r="F92" s="266"/>
      <c r="G92" s="266"/>
      <c r="H92" s="267"/>
      <c r="J92" s="268"/>
      <c r="K92" s="268"/>
      <c r="L92" s="268"/>
      <c r="M92" s="266"/>
      <c r="N92" s="268"/>
      <c r="O92" s="266"/>
      <c r="P92" s="267"/>
      <c r="R92" s="268"/>
      <c r="S92" s="268"/>
      <c r="T92" s="268"/>
      <c r="U92" s="266"/>
      <c r="V92" s="268"/>
      <c r="W92" s="266"/>
      <c r="X92" s="267"/>
      <c r="Z92" s="268"/>
      <c r="AA92" s="268"/>
      <c r="AB92" s="268"/>
      <c r="AC92" s="266"/>
      <c r="AD92" s="268"/>
      <c r="AE92" s="266"/>
      <c r="AF92" s="267"/>
      <c r="AH92" s="268"/>
      <c r="AI92" s="268"/>
      <c r="AJ92" s="268"/>
      <c r="AK92" s="266"/>
      <c r="AL92" s="268"/>
      <c r="AM92" s="266"/>
      <c r="AN92" s="267"/>
      <c r="AP92" s="268"/>
      <c r="AQ92" s="268"/>
      <c r="AR92" s="268"/>
      <c r="AS92" s="266"/>
      <c r="AT92" s="268"/>
      <c r="AU92" s="266"/>
      <c r="AV92" s="267"/>
    </row>
    <row r="93" spans="1:48" ht="12.75">
      <c r="A93" s="161"/>
      <c r="B93" s="266"/>
      <c r="C93" s="266"/>
      <c r="D93" s="266"/>
      <c r="E93" s="266"/>
      <c r="F93" s="266"/>
      <c r="G93" s="266"/>
      <c r="H93" s="267"/>
      <c r="J93" s="268"/>
      <c r="K93" s="268"/>
      <c r="L93" s="268"/>
      <c r="M93" s="266"/>
      <c r="N93" s="268"/>
      <c r="O93" s="266"/>
      <c r="P93" s="267"/>
      <c r="R93" s="268"/>
      <c r="S93" s="268"/>
      <c r="T93" s="268"/>
      <c r="U93" s="266"/>
      <c r="V93" s="268"/>
      <c r="W93" s="266"/>
      <c r="X93" s="267"/>
      <c r="Z93" s="268"/>
      <c r="AA93" s="268"/>
      <c r="AB93" s="268"/>
      <c r="AC93" s="266"/>
      <c r="AD93" s="268"/>
      <c r="AE93" s="266"/>
      <c r="AF93" s="267"/>
      <c r="AH93" s="268"/>
      <c r="AI93" s="268"/>
      <c r="AJ93" s="268"/>
      <c r="AK93" s="266"/>
      <c r="AL93" s="268"/>
      <c r="AM93" s="266"/>
      <c r="AN93" s="267"/>
      <c r="AP93" s="268"/>
      <c r="AQ93" s="268"/>
      <c r="AR93" s="268"/>
      <c r="AS93" s="266"/>
      <c r="AT93" s="268"/>
      <c r="AU93" s="266"/>
      <c r="AV93" s="267"/>
    </row>
    <row r="94" spans="1:48" ht="12.75">
      <c r="A94" s="161"/>
      <c r="B94" s="266"/>
      <c r="C94" s="266"/>
      <c r="D94" s="266"/>
      <c r="E94" s="266"/>
      <c r="F94" s="266"/>
      <c r="G94" s="266"/>
      <c r="H94" s="267"/>
      <c r="J94" s="268"/>
      <c r="K94" s="268"/>
      <c r="L94" s="268"/>
      <c r="M94" s="266"/>
      <c r="N94" s="268"/>
      <c r="O94" s="266"/>
      <c r="P94" s="267"/>
      <c r="R94" s="268"/>
      <c r="S94" s="268"/>
      <c r="T94" s="268"/>
      <c r="U94" s="266"/>
      <c r="V94" s="268"/>
      <c r="W94" s="266"/>
      <c r="X94" s="267"/>
      <c r="Z94" s="268"/>
      <c r="AA94" s="268"/>
      <c r="AB94" s="268"/>
      <c r="AC94" s="266"/>
      <c r="AD94" s="268"/>
      <c r="AE94" s="266"/>
      <c r="AF94" s="267"/>
      <c r="AH94" s="268"/>
      <c r="AI94" s="268"/>
      <c r="AJ94" s="268"/>
      <c r="AK94" s="266"/>
      <c r="AL94" s="268"/>
      <c r="AM94" s="266"/>
      <c r="AN94" s="267"/>
      <c r="AP94" s="268"/>
      <c r="AQ94" s="268"/>
      <c r="AR94" s="268"/>
      <c r="AS94" s="266"/>
      <c r="AT94" s="268"/>
      <c r="AU94" s="266"/>
      <c r="AV94" s="267"/>
    </row>
    <row r="95" spans="1:48" ht="12.75">
      <c r="A95" s="161"/>
      <c r="B95" s="266"/>
      <c r="C95" s="266"/>
      <c r="D95" s="266"/>
      <c r="E95" s="266"/>
      <c r="F95" s="266"/>
      <c r="G95" s="266"/>
      <c r="H95" s="267"/>
      <c r="J95" s="268"/>
      <c r="K95" s="268"/>
      <c r="L95" s="268"/>
      <c r="M95" s="266"/>
      <c r="N95" s="268"/>
      <c r="O95" s="266"/>
      <c r="P95" s="267"/>
      <c r="R95" s="268"/>
      <c r="S95" s="268"/>
      <c r="T95" s="268"/>
      <c r="U95" s="266"/>
      <c r="V95" s="268"/>
      <c r="W95" s="266"/>
      <c r="X95" s="267"/>
      <c r="Z95" s="268"/>
      <c r="AA95" s="268"/>
      <c r="AB95" s="268"/>
      <c r="AC95" s="266"/>
      <c r="AD95" s="268"/>
      <c r="AE95" s="266"/>
      <c r="AF95" s="267"/>
      <c r="AH95" s="268"/>
      <c r="AI95" s="268"/>
      <c r="AJ95" s="268"/>
      <c r="AK95" s="266"/>
      <c r="AL95" s="268"/>
      <c r="AM95" s="266"/>
      <c r="AN95" s="267"/>
      <c r="AP95" s="268"/>
      <c r="AQ95" s="268"/>
      <c r="AR95" s="268"/>
      <c r="AS95" s="266"/>
      <c r="AT95" s="268"/>
      <c r="AU95" s="266"/>
      <c r="AV95" s="267"/>
    </row>
    <row r="96" spans="1:48" ht="12.75">
      <c r="A96" s="161"/>
      <c r="B96" s="266"/>
      <c r="C96" s="266"/>
      <c r="D96" s="266"/>
      <c r="E96" s="266"/>
      <c r="F96" s="266"/>
      <c r="G96" s="266"/>
      <c r="H96" s="267"/>
      <c r="J96" s="268"/>
      <c r="K96" s="268"/>
      <c r="L96" s="268"/>
      <c r="M96" s="266"/>
      <c r="N96" s="268"/>
      <c r="O96" s="266"/>
      <c r="P96" s="267"/>
      <c r="R96" s="268"/>
      <c r="S96" s="268"/>
      <c r="T96" s="268"/>
      <c r="U96" s="266"/>
      <c r="V96" s="268"/>
      <c r="W96" s="266"/>
      <c r="X96" s="267"/>
      <c r="Z96" s="268"/>
      <c r="AA96" s="268"/>
      <c r="AB96" s="268"/>
      <c r="AC96" s="266"/>
      <c r="AD96" s="268"/>
      <c r="AE96" s="266"/>
      <c r="AF96" s="267"/>
      <c r="AH96" s="268"/>
      <c r="AI96" s="268"/>
      <c r="AJ96" s="268"/>
      <c r="AK96" s="266"/>
      <c r="AL96" s="268"/>
      <c r="AM96" s="266"/>
      <c r="AN96" s="267"/>
      <c r="AP96" s="268"/>
      <c r="AQ96" s="268"/>
      <c r="AR96" s="268"/>
      <c r="AS96" s="266"/>
      <c r="AT96" s="268"/>
      <c r="AU96" s="266"/>
      <c r="AV96" s="267"/>
    </row>
    <row r="97" spans="1:48" ht="12.75">
      <c r="A97" s="161"/>
      <c r="B97" s="266"/>
      <c r="C97" s="266"/>
      <c r="D97" s="266"/>
      <c r="E97" s="266"/>
      <c r="F97" s="266"/>
      <c r="G97" s="266"/>
      <c r="H97" s="267"/>
      <c r="J97" s="268"/>
      <c r="K97" s="268"/>
      <c r="L97" s="268"/>
      <c r="M97" s="266"/>
      <c r="N97" s="268"/>
      <c r="O97" s="266"/>
      <c r="P97" s="267"/>
      <c r="R97" s="268"/>
      <c r="S97" s="268"/>
      <c r="T97" s="268"/>
      <c r="U97" s="266"/>
      <c r="V97" s="268"/>
      <c r="W97" s="266"/>
      <c r="X97" s="267"/>
      <c r="Z97" s="268"/>
      <c r="AA97" s="268"/>
      <c r="AB97" s="268"/>
      <c r="AC97" s="266"/>
      <c r="AD97" s="268"/>
      <c r="AE97" s="266"/>
      <c r="AF97" s="267"/>
      <c r="AH97" s="268"/>
      <c r="AI97" s="268"/>
      <c r="AJ97" s="268"/>
      <c r="AK97" s="266"/>
      <c r="AL97" s="268"/>
      <c r="AM97" s="266"/>
      <c r="AN97" s="267"/>
      <c r="AP97" s="268"/>
      <c r="AQ97" s="268"/>
      <c r="AR97" s="268"/>
      <c r="AS97" s="266"/>
      <c r="AT97" s="268"/>
      <c r="AU97" s="266"/>
      <c r="AV97" s="267"/>
    </row>
    <row r="98" spans="1:48" ht="12.75">
      <c r="A98" s="161"/>
      <c r="B98" s="266"/>
      <c r="C98" s="266"/>
      <c r="D98" s="266"/>
      <c r="E98" s="266"/>
      <c r="F98" s="266"/>
      <c r="G98" s="266"/>
      <c r="H98" s="267"/>
      <c r="J98" s="268"/>
      <c r="K98" s="268"/>
      <c r="L98" s="268"/>
      <c r="M98" s="266"/>
      <c r="N98" s="268"/>
      <c r="O98" s="266"/>
      <c r="P98" s="267"/>
      <c r="R98" s="268"/>
      <c r="S98" s="268"/>
      <c r="T98" s="268"/>
      <c r="U98" s="266"/>
      <c r="V98" s="268"/>
      <c r="W98" s="266"/>
      <c r="X98" s="267"/>
      <c r="Z98" s="268"/>
      <c r="AA98" s="268"/>
      <c r="AB98" s="268"/>
      <c r="AC98" s="266"/>
      <c r="AD98" s="268"/>
      <c r="AE98" s="266"/>
      <c r="AF98" s="267"/>
      <c r="AH98" s="268"/>
      <c r="AI98" s="268"/>
      <c r="AJ98" s="268"/>
      <c r="AK98" s="266"/>
      <c r="AL98" s="268"/>
      <c r="AM98" s="266"/>
      <c r="AN98" s="267"/>
      <c r="AP98" s="268"/>
      <c r="AQ98" s="268"/>
      <c r="AR98" s="268"/>
      <c r="AS98" s="266"/>
      <c r="AT98" s="268"/>
      <c r="AU98" s="266"/>
      <c r="AV98" s="267"/>
    </row>
    <row r="99" spans="1:48" ht="12.75">
      <c r="A99" s="161"/>
      <c r="B99" s="266"/>
      <c r="C99" s="266"/>
      <c r="D99" s="266"/>
      <c r="E99" s="266"/>
      <c r="F99" s="266"/>
      <c r="G99" s="266"/>
      <c r="H99" s="267"/>
      <c r="J99" s="268"/>
      <c r="K99" s="268"/>
      <c r="L99" s="268"/>
      <c r="M99" s="266"/>
      <c r="N99" s="268"/>
      <c r="O99" s="266"/>
      <c r="P99" s="267"/>
      <c r="R99" s="268"/>
      <c r="S99" s="268"/>
      <c r="T99" s="268"/>
      <c r="U99" s="266"/>
      <c r="V99" s="268"/>
      <c r="W99" s="266"/>
      <c r="X99" s="267"/>
      <c r="Z99" s="268"/>
      <c r="AA99" s="268"/>
      <c r="AB99" s="268"/>
      <c r="AC99" s="266"/>
      <c r="AD99" s="268"/>
      <c r="AE99" s="266"/>
      <c r="AF99" s="267"/>
      <c r="AH99" s="268"/>
      <c r="AI99" s="268"/>
      <c r="AJ99" s="268"/>
      <c r="AK99" s="266"/>
      <c r="AL99" s="268"/>
      <c r="AM99" s="266"/>
      <c r="AN99" s="267"/>
      <c r="AP99" s="268"/>
      <c r="AQ99" s="268"/>
      <c r="AR99" s="268"/>
      <c r="AS99" s="266"/>
      <c r="AT99" s="268"/>
      <c r="AU99" s="266"/>
      <c r="AV99" s="267"/>
    </row>
    <row r="100" spans="1:48" ht="12.75">
      <c r="A100" s="161"/>
      <c r="B100" s="266"/>
      <c r="C100" s="266"/>
      <c r="D100" s="266"/>
      <c r="E100" s="266"/>
      <c r="F100" s="266"/>
      <c r="G100" s="266"/>
      <c r="H100" s="267"/>
      <c r="J100" s="268"/>
      <c r="K100" s="268"/>
      <c r="L100" s="268"/>
      <c r="M100" s="266"/>
      <c r="N100" s="268"/>
      <c r="O100" s="266"/>
      <c r="P100" s="267"/>
      <c r="R100" s="268"/>
      <c r="S100" s="268"/>
      <c r="T100" s="268"/>
      <c r="U100" s="266"/>
      <c r="V100" s="268"/>
      <c r="W100" s="266"/>
      <c r="X100" s="267"/>
      <c r="Z100" s="268"/>
      <c r="AA100" s="268"/>
      <c r="AB100" s="268"/>
      <c r="AC100" s="266"/>
      <c r="AD100" s="268"/>
      <c r="AE100" s="266"/>
      <c r="AF100" s="267"/>
      <c r="AH100" s="268"/>
      <c r="AI100" s="268"/>
      <c r="AJ100" s="268"/>
      <c r="AK100" s="266"/>
      <c r="AL100" s="268"/>
      <c r="AM100" s="266"/>
      <c r="AN100" s="267"/>
      <c r="AP100" s="268"/>
      <c r="AQ100" s="268"/>
      <c r="AR100" s="268"/>
      <c r="AS100" s="266"/>
      <c r="AT100" s="268"/>
      <c r="AU100" s="266"/>
      <c r="AV100" s="267"/>
    </row>
    <row r="101" spans="1:48" ht="12.75">
      <c r="A101" s="161"/>
      <c r="B101" s="266"/>
      <c r="C101" s="266"/>
      <c r="D101" s="266"/>
      <c r="E101" s="266"/>
      <c r="F101" s="266"/>
      <c r="G101" s="266"/>
      <c r="H101" s="267"/>
      <c r="J101" s="268"/>
      <c r="K101" s="268"/>
      <c r="L101" s="268"/>
      <c r="M101" s="266"/>
      <c r="N101" s="268"/>
      <c r="O101" s="266"/>
      <c r="P101" s="267"/>
      <c r="R101" s="268"/>
      <c r="S101" s="268"/>
      <c r="T101" s="268"/>
      <c r="U101" s="266"/>
      <c r="V101" s="268"/>
      <c r="W101" s="266"/>
      <c r="X101" s="267"/>
      <c r="Z101" s="268"/>
      <c r="AA101" s="268"/>
      <c r="AB101" s="268"/>
      <c r="AC101" s="266"/>
      <c r="AD101" s="268"/>
      <c r="AE101" s="266"/>
      <c r="AF101" s="267"/>
      <c r="AH101" s="268"/>
      <c r="AI101" s="268"/>
      <c r="AJ101" s="268"/>
      <c r="AK101" s="266"/>
      <c r="AL101" s="268"/>
      <c r="AM101" s="266"/>
      <c r="AN101" s="267"/>
      <c r="AP101" s="268"/>
      <c r="AQ101" s="268"/>
      <c r="AR101" s="268"/>
      <c r="AS101" s="266"/>
      <c r="AT101" s="268"/>
      <c r="AU101" s="266"/>
      <c r="AV101" s="267"/>
    </row>
    <row r="102" spans="1:48" ht="12.75">
      <c r="A102" s="161"/>
      <c r="B102" s="266"/>
      <c r="C102" s="266"/>
      <c r="D102" s="266"/>
      <c r="E102" s="266"/>
      <c r="F102" s="266"/>
      <c r="G102" s="266"/>
      <c r="H102" s="267"/>
      <c r="J102" s="268"/>
      <c r="K102" s="268"/>
      <c r="L102" s="268"/>
      <c r="M102" s="266"/>
      <c r="N102" s="268"/>
      <c r="O102" s="266"/>
      <c r="P102" s="267"/>
      <c r="R102" s="268"/>
      <c r="S102" s="268"/>
      <c r="T102" s="268"/>
      <c r="U102" s="266"/>
      <c r="V102" s="268"/>
      <c r="W102" s="266"/>
      <c r="X102" s="267"/>
      <c r="Z102" s="268"/>
      <c r="AA102" s="268"/>
      <c r="AB102" s="268"/>
      <c r="AC102" s="266"/>
      <c r="AD102" s="268"/>
      <c r="AE102" s="266"/>
      <c r="AF102" s="267"/>
      <c r="AH102" s="268"/>
      <c r="AI102" s="268"/>
      <c r="AJ102" s="268"/>
      <c r="AK102" s="266"/>
      <c r="AL102" s="268"/>
      <c r="AM102" s="266"/>
      <c r="AN102" s="267"/>
      <c r="AP102" s="268"/>
      <c r="AQ102" s="268"/>
      <c r="AR102" s="268"/>
      <c r="AS102" s="266"/>
      <c r="AT102" s="268"/>
      <c r="AU102" s="266"/>
      <c r="AV102" s="267"/>
    </row>
    <row r="103" spans="1:48" ht="12.75">
      <c r="A103" s="161"/>
      <c r="B103" s="266"/>
      <c r="C103" s="266"/>
      <c r="D103" s="266"/>
      <c r="E103" s="266"/>
      <c r="F103" s="266"/>
      <c r="G103" s="266"/>
      <c r="H103" s="267"/>
      <c r="J103" s="268"/>
      <c r="K103" s="268"/>
      <c r="L103" s="268"/>
      <c r="M103" s="266"/>
      <c r="N103" s="268"/>
      <c r="O103" s="266"/>
      <c r="P103" s="267"/>
      <c r="R103" s="268"/>
      <c r="S103" s="268"/>
      <c r="T103" s="268"/>
      <c r="U103" s="266"/>
      <c r="V103" s="268"/>
      <c r="W103" s="266"/>
      <c r="X103" s="267"/>
      <c r="Z103" s="268"/>
      <c r="AA103" s="268"/>
      <c r="AB103" s="268"/>
      <c r="AC103" s="266"/>
      <c r="AD103" s="268"/>
      <c r="AE103" s="266"/>
      <c r="AF103" s="267"/>
      <c r="AH103" s="268"/>
      <c r="AI103" s="268"/>
      <c r="AJ103" s="268"/>
      <c r="AK103" s="266"/>
      <c r="AL103" s="268"/>
      <c r="AM103" s="266"/>
      <c r="AN103" s="267"/>
      <c r="AP103" s="268"/>
      <c r="AQ103" s="268"/>
      <c r="AR103" s="268"/>
      <c r="AS103" s="266"/>
      <c r="AT103" s="268"/>
      <c r="AU103" s="266"/>
      <c r="AV103" s="267"/>
    </row>
    <row r="104" spans="1:48" ht="12.75">
      <c r="A104" s="161"/>
      <c r="B104" s="266"/>
      <c r="C104" s="266"/>
      <c r="D104" s="266"/>
      <c r="E104" s="266"/>
      <c r="F104" s="266"/>
      <c r="G104" s="266"/>
      <c r="H104" s="267"/>
      <c r="J104" s="268"/>
      <c r="K104" s="268"/>
      <c r="L104" s="268"/>
      <c r="M104" s="266"/>
      <c r="N104" s="268"/>
      <c r="O104" s="266"/>
      <c r="P104" s="267"/>
      <c r="R104" s="268"/>
      <c r="S104" s="268"/>
      <c r="T104" s="268"/>
      <c r="U104" s="266"/>
      <c r="V104" s="268"/>
      <c r="W104" s="266"/>
      <c r="X104" s="267"/>
      <c r="Z104" s="268"/>
      <c r="AA104" s="268"/>
      <c r="AB104" s="268"/>
      <c r="AC104" s="266"/>
      <c r="AD104" s="268"/>
      <c r="AE104" s="266"/>
      <c r="AF104" s="267"/>
      <c r="AH104" s="268"/>
      <c r="AI104" s="268"/>
      <c r="AJ104" s="268"/>
      <c r="AK104" s="266"/>
      <c r="AL104" s="268"/>
      <c r="AM104" s="266"/>
      <c r="AN104" s="267"/>
      <c r="AP104" s="268"/>
      <c r="AQ104" s="268"/>
      <c r="AR104" s="268"/>
      <c r="AS104" s="266"/>
      <c r="AT104" s="268"/>
      <c r="AU104" s="266"/>
      <c r="AV104" s="267"/>
    </row>
    <row r="105" spans="1:48" ht="12.75">
      <c r="A105" s="161"/>
      <c r="B105" s="266"/>
      <c r="C105" s="266"/>
      <c r="D105" s="266"/>
      <c r="E105" s="266"/>
      <c r="F105" s="266"/>
      <c r="G105" s="266"/>
      <c r="H105" s="267"/>
      <c r="J105" s="268"/>
      <c r="K105" s="268"/>
      <c r="L105" s="268"/>
      <c r="M105" s="266"/>
      <c r="N105" s="268"/>
      <c r="O105" s="266"/>
      <c r="P105" s="267"/>
      <c r="R105" s="268"/>
      <c r="S105" s="268"/>
      <c r="T105" s="268"/>
      <c r="U105" s="266"/>
      <c r="V105" s="268"/>
      <c r="W105" s="266"/>
      <c r="X105" s="267"/>
      <c r="Z105" s="268"/>
      <c r="AA105" s="268"/>
      <c r="AB105" s="268"/>
      <c r="AC105" s="266"/>
      <c r="AD105" s="268"/>
      <c r="AE105" s="266"/>
      <c r="AF105" s="267"/>
      <c r="AH105" s="268"/>
      <c r="AI105" s="268"/>
      <c r="AJ105" s="268"/>
      <c r="AK105" s="266"/>
      <c r="AL105" s="268"/>
      <c r="AM105" s="266"/>
      <c r="AN105" s="267"/>
      <c r="AP105" s="268"/>
      <c r="AQ105" s="268"/>
      <c r="AR105" s="268"/>
      <c r="AS105" s="266"/>
      <c r="AT105" s="268"/>
      <c r="AU105" s="266"/>
      <c r="AV105" s="267"/>
    </row>
    <row r="106" spans="1:48" ht="12.75">
      <c r="A106" s="161"/>
      <c r="B106" s="266"/>
      <c r="C106" s="266"/>
      <c r="D106" s="266"/>
      <c r="E106" s="266"/>
      <c r="F106" s="266"/>
      <c r="G106" s="266"/>
      <c r="H106" s="267"/>
      <c r="J106" s="268"/>
      <c r="K106" s="268"/>
      <c r="L106" s="268"/>
      <c r="M106" s="266"/>
      <c r="N106" s="268"/>
      <c r="O106" s="266"/>
      <c r="P106" s="267"/>
      <c r="R106" s="268"/>
      <c r="S106" s="268"/>
      <c r="T106" s="268"/>
      <c r="U106" s="266"/>
      <c r="V106" s="268"/>
      <c r="W106" s="266"/>
      <c r="X106" s="267"/>
      <c r="Z106" s="268"/>
      <c r="AA106" s="268"/>
      <c r="AB106" s="268"/>
      <c r="AC106" s="266"/>
      <c r="AD106" s="268"/>
      <c r="AE106" s="266"/>
      <c r="AF106" s="267"/>
      <c r="AH106" s="268"/>
      <c r="AI106" s="268"/>
      <c r="AJ106" s="268"/>
      <c r="AK106" s="266"/>
      <c r="AL106" s="268"/>
      <c r="AM106" s="266"/>
      <c r="AN106" s="267"/>
      <c r="AP106" s="268"/>
      <c r="AQ106" s="268"/>
      <c r="AR106" s="268"/>
      <c r="AS106" s="266"/>
      <c r="AT106" s="268"/>
      <c r="AU106" s="266"/>
      <c r="AV106" s="267"/>
    </row>
    <row r="107" spans="1:48" ht="12.75">
      <c r="A107" s="161"/>
      <c r="B107" s="266"/>
      <c r="C107" s="266"/>
      <c r="D107" s="266"/>
      <c r="E107" s="266"/>
      <c r="F107" s="266"/>
      <c r="G107" s="266"/>
      <c r="H107" s="267"/>
      <c r="J107" s="268"/>
      <c r="K107" s="268"/>
      <c r="L107" s="268"/>
      <c r="M107" s="266"/>
      <c r="N107" s="268"/>
      <c r="O107" s="266"/>
      <c r="P107" s="267"/>
      <c r="R107" s="268"/>
      <c r="S107" s="268"/>
      <c r="T107" s="268"/>
      <c r="U107" s="266"/>
      <c r="V107" s="268"/>
      <c r="W107" s="266"/>
      <c r="X107" s="267"/>
      <c r="Z107" s="268"/>
      <c r="AA107" s="268"/>
      <c r="AB107" s="268"/>
      <c r="AC107" s="266"/>
      <c r="AD107" s="268"/>
      <c r="AE107" s="266"/>
      <c r="AF107" s="267"/>
      <c r="AH107" s="268"/>
      <c r="AI107" s="268"/>
      <c r="AJ107" s="268"/>
      <c r="AK107" s="266"/>
      <c r="AL107" s="268"/>
      <c r="AM107" s="266"/>
      <c r="AN107" s="267"/>
      <c r="AP107" s="268"/>
      <c r="AQ107" s="268"/>
      <c r="AR107" s="268"/>
      <c r="AS107" s="266"/>
      <c r="AT107" s="268"/>
      <c r="AU107" s="266"/>
      <c r="AV107" s="267"/>
    </row>
    <row r="108" spans="1:48" ht="12.75">
      <c r="A108" s="161"/>
      <c r="B108" s="266"/>
      <c r="C108" s="266"/>
      <c r="D108" s="266"/>
      <c r="E108" s="266"/>
      <c r="F108" s="266"/>
      <c r="G108" s="266"/>
      <c r="H108" s="267"/>
      <c r="J108" s="268"/>
      <c r="K108" s="268"/>
      <c r="L108" s="268"/>
      <c r="M108" s="266"/>
      <c r="N108" s="268"/>
      <c r="O108" s="266"/>
      <c r="P108" s="267"/>
      <c r="R108" s="268"/>
      <c r="S108" s="268"/>
      <c r="T108" s="268"/>
      <c r="U108" s="266"/>
      <c r="V108" s="268"/>
      <c r="W108" s="266"/>
      <c r="X108" s="267"/>
      <c r="Z108" s="268"/>
      <c r="AA108" s="268"/>
      <c r="AB108" s="268"/>
      <c r="AC108" s="266"/>
      <c r="AD108" s="268"/>
      <c r="AE108" s="266"/>
      <c r="AF108" s="267"/>
      <c r="AH108" s="268"/>
      <c r="AI108" s="268"/>
      <c r="AJ108" s="268"/>
      <c r="AK108" s="266"/>
      <c r="AL108" s="268"/>
      <c r="AM108" s="266"/>
      <c r="AN108" s="267"/>
      <c r="AP108" s="268"/>
      <c r="AQ108" s="268"/>
      <c r="AR108" s="268"/>
      <c r="AS108" s="266"/>
      <c r="AT108" s="268"/>
      <c r="AU108" s="266"/>
      <c r="AV108" s="267"/>
    </row>
    <row r="109" spans="1:48" ht="12.75">
      <c r="A109" s="161"/>
      <c r="B109" s="266"/>
      <c r="C109" s="266"/>
      <c r="D109" s="266"/>
      <c r="E109" s="266"/>
      <c r="F109" s="266"/>
      <c r="G109" s="266"/>
      <c r="H109" s="267"/>
      <c r="J109" s="268"/>
      <c r="K109" s="268"/>
      <c r="L109" s="268"/>
      <c r="M109" s="266"/>
      <c r="N109" s="268"/>
      <c r="O109" s="266"/>
      <c r="P109" s="267"/>
      <c r="R109" s="268"/>
      <c r="S109" s="268"/>
      <c r="T109" s="268"/>
      <c r="U109" s="266"/>
      <c r="V109" s="268"/>
      <c r="W109" s="266"/>
      <c r="X109" s="267"/>
      <c r="Z109" s="268"/>
      <c r="AA109" s="268"/>
      <c r="AB109" s="268"/>
      <c r="AC109" s="266"/>
      <c r="AD109" s="268"/>
      <c r="AE109" s="266"/>
      <c r="AF109" s="267"/>
      <c r="AH109" s="268"/>
      <c r="AI109" s="268"/>
      <c r="AJ109" s="268"/>
      <c r="AK109" s="266"/>
      <c r="AL109" s="268"/>
      <c r="AM109" s="266"/>
      <c r="AN109" s="267"/>
      <c r="AP109" s="268"/>
      <c r="AQ109" s="268"/>
      <c r="AR109" s="268"/>
      <c r="AS109" s="266"/>
      <c r="AT109" s="268"/>
      <c r="AU109" s="266"/>
      <c r="AV109" s="267"/>
    </row>
    <row r="110" spans="1:48" ht="12.75">
      <c r="A110" s="161"/>
      <c r="B110" s="266"/>
      <c r="C110" s="266"/>
      <c r="D110" s="266"/>
      <c r="E110" s="266"/>
      <c r="F110" s="266"/>
      <c r="G110" s="266"/>
      <c r="H110" s="267"/>
      <c r="J110" s="268"/>
      <c r="K110" s="268"/>
      <c r="L110" s="268"/>
      <c r="M110" s="266"/>
      <c r="N110" s="268"/>
      <c r="O110" s="266"/>
      <c r="P110" s="267"/>
      <c r="R110" s="268"/>
      <c r="S110" s="268"/>
      <c r="T110" s="268"/>
      <c r="U110" s="266"/>
      <c r="V110" s="268"/>
      <c r="W110" s="266"/>
      <c r="X110" s="267"/>
      <c r="Z110" s="268"/>
      <c r="AA110" s="268"/>
      <c r="AB110" s="268"/>
      <c r="AC110" s="266"/>
      <c r="AD110" s="268"/>
      <c r="AE110" s="266"/>
      <c r="AF110" s="267"/>
      <c r="AH110" s="268"/>
      <c r="AI110" s="268"/>
      <c r="AJ110" s="268"/>
      <c r="AK110" s="266"/>
      <c r="AL110" s="268"/>
      <c r="AM110" s="266"/>
      <c r="AN110" s="267"/>
      <c r="AP110" s="268"/>
      <c r="AQ110" s="268"/>
      <c r="AR110" s="268"/>
      <c r="AS110" s="266"/>
      <c r="AT110" s="268"/>
      <c r="AU110" s="266"/>
      <c r="AV110" s="267"/>
    </row>
    <row r="111" spans="1:48" ht="12.75">
      <c r="A111" s="161"/>
      <c r="B111" s="266"/>
      <c r="C111" s="266"/>
      <c r="D111" s="266"/>
      <c r="E111" s="266"/>
      <c r="F111" s="266"/>
      <c r="G111" s="266"/>
      <c r="H111" s="267"/>
      <c r="J111" s="268"/>
      <c r="K111" s="268"/>
      <c r="L111" s="268"/>
      <c r="M111" s="266"/>
      <c r="N111" s="268"/>
      <c r="O111" s="266"/>
      <c r="P111" s="267"/>
      <c r="R111" s="268"/>
      <c r="S111" s="268"/>
      <c r="T111" s="268"/>
      <c r="U111" s="266"/>
      <c r="V111" s="268"/>
      <c r="W111" s="266"/>
      <c r="X111" s="267"/>
      <c r="Z111" s="268"/>
      <c r="AA111" s="268"/>
      <c r="AB111" s="268"/>
      <c r="AC111" s="266"/>
      <c r="AD111" s="268"/>
      <c r="AE111" s="266"/>
      <c r="AF111" s="267"/>
      <c r="AH111" s="268"/>
      <c r="AI111" s="268"/>
      <c r="AJ111" s="268"/>
      <c r="AK111" s="266"/>
      <c r="AL111" s="268"/>
      <c r="AM111" s="266"/>
      <c r="AN111" s="267"/>
      <c r="AP111" s="268"/>
      <c r="AQ111" s="268"/>
      <c r="AR111" s="268"/>
      <c r="AS111" s="266"/>
      <c r="AT111" s="268"/>
      <c r="AU111" s="266"/>
      <c r="AV111" s="267"/>
    </row>
    <row r="112" spans="1:48" ht="12.75">
      <c r="A112" s="161"/>
      <c r="B112" s="266"/>
      <c r="C112" s="266"/>
      <c r="D112" s="266"/>
      <c r="E112" s="266"/>
      <c r="F112" s="266"/>
      <c r="G112" s="266"/>
      <c r="H112" s="267"/>
      <c r="J112" s="268"/>
      <c r="K112" s="268"/>
      <c r="L112" s="268"/>
      <c r="M112" s="266"/>
      <c r="N112" s="268"/>
      <c r="O112" s="266"/>
      <c r="P112" s="267"/>
      <c r="R112" s="268"/>
      <c r="S112" s="268"/>
      <c r="T112" s="268"/>
      <c r="U112" s="266"/>
      <c r="V112" s="268"/>
      <c r="W112" s="266"/>
      <c r="X112" s="267"/>
      <c r="Z112" s="268"/>
      <c r="AA112" s="268"/>
      <c r="AB112" s="268"/>
      <c r="AC112" s="266"/>
      <c r="AD112" s="268"/>
      <c r="AE112" s="266"/>
      <c r="AF112" s="267"/>
      <c r="AH112" s="268"/>
      <c r="AI112" s="268"/>
      <c r="AJ112" s="268"/>
      <c r="AK112" s="266"/>
      <c r="AL112" s="268"/>
      <c r="AM112" s="266"/>
      <c r="AN112" s="267"/>
      <c r="AP112" s="268"/>
      <c r="AQ112" s="268"/>
      <c r="AR112" s="268"/>
      <c r="AS112" s="266"/>
      <c r="AT112" s="268"/>
      <c r="AU112" s="266"/>
      <c r="AV112" s="267"/>
    </row>
    <row r="113" spans="1:48" ht="12.75">
      <c r="A113" s="161"/>
      <c r="B113" s="266"/>
      <c r="C113" s="266"/>
      <c r="D113" s="266"/>
      <c r="E113" s="266"/>
      <c r="F113" s="266"/>
      <c r="G113" s="266"/>
      <c r="H113" s="267"/>
      <c r="J113" s="268"/>
      <c r="K113" s="268"/>
      <c r="L113" s="268"/>
      <c r="M113" s="266"/>
      <c r="N113" s="268"/>
      <c r="O113" s="266"/>
      <c r="P113" s="267"/>
      <c r="R113" s="268"/>
      <c r="S113" s="268"/>
      <c r="T113" s="268"/>
      <c r="U113" s="266"/>
      <c r="V113" s="268"/>
      <c r="W113" s="266"/>
      <c r="X113" s="267"/>
      <c r="Z113" s="268"/>
      <c r="AA113" s="268"/>
      <c r="AB113" s="268"/>
      <c r="AC113" s="266"/>
      <c r="AD113" s="268"/>
      <c r="AE113" s="266"/>
      <c r="AF113" s="267"/>
      <c r="AH113" s="268"/>
      <c r="AI113" s="268"/>
      <c r="AJ113" s="268"/>
      <c r="AK113" s="266"/>
      <c r="AL113" s="268"/>
      <c r="AM113" s="266"/>
      <c r="AN113" s="267"/>
      <c r="AP113" s="268"/>
      <c r="AQ113" s="268"/>
      <c r="AR113" s="268"/>
      <c r="AS113" s="266"/>
      <c r="AT113" s="268"/>
      <c r="AU113" s="266"/>
      <c r="AV113" s="267"/>
    </row>
    <row r="114" spans="1:48" ht="12.75">
      <c r="A114" s="161"/>
      <c r="B114" s="266"/>
      <c r="C114" s="266"/>
      <c r="D114" s="266"/>
      <c r="E114" s="266"/>
      <c r="F114" s="266"/>
      <c r="G114" s="266"/>
      <c r="H114" s="267"/>
      <c r="J114" s="268"/>
      <c r="K114" s="268"/>
      <c r="L114" s="268"/>
      <c r="M114" s="266"/>
      <c r="N114" s="268"/>
      <c r="O114" s="266"/>
      <c r="P114" s="267"/>
      <c r="R114" s="268"/>
      <c r="S114" s="268"/>
      <c r="T114" s="268"/>
      <c r="U114" s="266"/>
      <c r="V114" s="268"/>
      <c r="W114" s="266"/>
      <c r="X114" s="267"/>
      <c r="Z114" s="268"/>
      <c r="AA114" s="268"/>
      <c r="AB114" s="268"/>
      <c r="AC114" s="266"/>
      <c r="AD114" s="268"/>
      <c r="AE114" s="266"/>
      <c r="AF114" s="267"/>
      <c r="AH114" s="268"/>
      <c r="AI114" s="268"/>
      <c r="AJ114" s="268"/>
      <c r="AK114" s="266"/>
      <c r="AL114" s="268"/>
      <c r="AM114" s="266"/>
      <c r="AN114" s="267"/>
      <c r="AP114" s="268"/>
      <c r="AQ114" s="268"/>
      <c r="AR114" s="268"/>
      <c r="AS114" s="266"/>
      <c r="AT114" s="268"/>
      <c r="AU114" s="266"/>
      <c r="AV114" s="267"/>
    </row>
    <row r="115" spans="1:48" ht="12.75">
      <c r="A115" s="161"/>
      <c r="B115" s="266"/>
      <c r="C115" s="266"/>
      <c r="D115" s="266"/>
      <c r="E115" s="266"/>
      <c r="F115" s="266"/>
      <c r="G115" s="266"/>
      <c r="H115" s="267"/>
      <c r="J115" s="268"/>
      <c r="K115" s="268"/>
      <c r="L115" s="268"/>
      <c r="M115" s="266"/>
      <c r="N115" s="268"/>
      <c r="O115" s="266"/>
      <c r="P115" s="267"/>
      <c r="R115" s="268"/>
      <c r="S115" s="268"/>
      <c r="T115" s="268"/>
      <c r="U115" s="266"/>
      <c r="V115" s="268"/>
      <c r="W115" s="266"/>
      <c r="X115" s="267"/>
      <c r="Z115" s="268"/>
      <c r="AA115" s="268"/>
      <c r="AB115" s="268"/>
      <c r="AC115" s="266"/>
      <c r="AD115" s="268"/>
      <c r="AE115" s="266"/>
      <c r="AF115" s="267"/>
      <c r="AH115" s="268"/>
      <c r="AI115" s="268"/>
      <c r="AJ115" s="268"/>
      <c r="AK115" s="266"/>
      <c r="AL115" s="268"/>
      <c r="AM115" s="266"/>
      <c r="AN115" s="267"/>
      <c r="AP115" s="268"/>
      <c r="AQ115" s="268"/>
      <c r="AR115" s="268"/>
      <c r="AS115" s="266"/>
      <c r="AT115" s="268"/>
      <c r="AU115" s="266"/>
      <c r="AV115" s="267"/>
    </row>
    <row r="116" spans="1:48" ht="12.75">
      <c r="A116" s="161"/>
      <c r="B116" s="266"/>
      <c r="C116" s="266"/>
      <c r="D116" s="266"/>
      <c r="E116" s="266"/>
      <c r="F116" s="266"/>
      <c r="G116" s="266"/>
      <c r="H116" s="267"/>
      <c r="J116" s="268"/>
      <c r="K116" s="268"/>
      <c r="L116" s="268"/>
      <c r="M116" s="266"/>
      <c r="N116" s="268"/>
      <c r="O116" s="266"/>
      <c r="P116" s="267"/>
      <c r="R116" s="268"/>
      <c r="S116" s="268"/>
      <c r="T116" s="268"/>
      <c r="U116" s="266"/>
      <c r="V116" s="268"/>
      <c r="W116" s="266"/>
      <c r="X116" s="267"/>
      <c r="Z116" s="268"/>
      <c r="AA116" s="268"/>
      <c r="AB116" s="268"/>
      <c r="AC116" s="266"/>
      <c r="AD116" s="268"/>
      <c r="AE116" s="266"/>
      <c r="AF116" s="267"/>
      <c r="AH116" s="268"/>
      <c r="AI116" s="268"/>
      <c r="AJ116" s="268"/>
      <c r="AK116" s="266"/>
      <c r="AL116" s="268"/>
      <c r="AM116" s="266"/>
      <c r="AN116" s="267"/>
      <c r="AP116" s="268"/>
      <c r="AQ116" s="268"/>
      <c r="AR116" s="268"/>
      <c r="AS116" s="266"/>
      <c r="AT116" s="268"/>
      <c r="AU116" s="266"/>
      <c r="AV116" s="267"/>
    </row>
    <row r="117" spans="1:48" ht="12.75">
      <c r="A117" s="161"/>
      <c r="B117" s="266"/>
      <c r="C117" s="266"/>
      <c r="D117" s="266"/>
      <c r="E117" s="266"/>
      <c r="F117" s="266"/>
      <c r="G117" s="266"/>
      <c r="H117" s="267"/>
      <c r="J117" s="268"/>
      <c r="K117" s="268"/>
      <c r="L117" s="268"/>
      <c r="M117" s="266"/>
      <c r="N117" s="268"/>
      <c r="O117" s="266"/>
      <c r="P117" s="267"/>
      <c r="R117" s="268"/>
      <c r="S117" s="268"/>
      <c r="T117" s="268"/>
      <c r="U117" s="266"/>
      <c r="V117" s="268"/>
      <c r="W117" s="266"/>
      <c r="X117" s="267"/>
      <c r="Z117" s="268"/>
      <c r="AA117" s="268"/>
      <c r="AB117" s="268"/>
      <c r="AC117" s="266"/>
      <c r="AD117" s="268"/>
      <c r="AE117" s="266"/>
      <c r="AF117" s="267"/>
      <c r="AH117" s="268"/>
      <c r="AI117" s="268"/>
      <c r="AJ117" s="268"/>
      <c r="AK117" s="266"/>
      <c r="AL117" s="268"/>
      <c r="AM117" s="266"/>
      <c r="AN117" s="267"/>
      <c r="AP117" s="268"/>
      <c r="AQ117" s="268"/>
      <c r="AR117" s="268"/>
      <c r="AS117" s="266"/>
      <c r="AT117" s="268"/>
      <c r="AU117" s="266"/>
      <c r="AV117" s="267"/>
    </row>
    <row r="118" spans="1:48" ht="12.75">
      <c r="A118" s="161"/>
      <c r="B118" s="266"/>
      <c r="C118" s="266"/>
      <c r="D118" s="266"/>
      <c r="E118" s="266"/>
      <c r="F118" s="266"/>
      <c r="G118" s="266"/>
      <c r="H118" s="267"/>
      <c r="J118" s="268"/>
      <c r="K118" s="268"/>
      <c r="L118" s="268"/>
      <c r="M118" s="266"/>
      <c r="N118" s="268"/>
      <c r="O118" s="266"/>
      <c r="P118" s="267"/>
      <c r="R118" s="268"/>
      <c r="S118" s="268"/>
      <c r="T118" s="268"/>
      <c r="U118" s="266"/>
      <c r="V118" s="268"/>
      <c r="W118" s="266"/>
      <c r="X118" s="267"/>
      <c r="Z118" s="268"/>
      <c r="AA118" s="268"/>
      <c r="AB118" s="268"/>
      <c r="AC118" s="266"/>
      <c r="AD118" s="268"/>
      <c r="AE118" s="266"/>
      <c r="AF118" s="267"/>
      <c r="AH118" s="268"/>
      <c r="AI118" s="268"/>
      <c r="AJ118" s="268"/>
      <c r="AK118" s="266"/>
      <c r="AL118" s="268"/>
      <c r="AM118" s="266"/>
      <c r="AN118" s="267"/>
      <c r="AP118" s="268"/>
      <c r="AQ118" s="268"/>
      <c r="AR118" s="268"/>
      <c r="AS118" s="266"/>
      <c r="AT118" s="268"/>
      <c r="AU118" s="266"/>
      <c r="AV118" s="267"/>
    </row>
    <row r="119" spans="1:48" ht="12.75">
      <c r="A119" s="161"/>
      <c r="B119" s="266"/>
      <c r="C119" s="266"/>
      <c r="D119" s="266"/>
      <c r="E119" s="266"/>
      <c r="F119" s="266"/>
      <c r="G119" s="266"/>
      <c r="H119" s="267"/>
      <c r="J119" s="268"/>
      <c r="K119" s="268"/>
      <c r="L119" s="268"/>
      <c r="M119" s="266"/>
      <c r="N119" s="268"/>
      <c r="O119" s="266"/>
      <c r="P119" s="267"/>
      <c r="R119" s="268"/>
      <c r="S119" s="268"/>
      <c r="T119" s="268"/>
      <c r="U119" s="266"/>
      <c r="V119" s="268"/>
      <c r="W119" s="266"/>
      <c r="X119" s="267"/>
      <c r="Z119" s="268"/>
      <c r="AA119" s="268"/>
      <c r="AB119" s="268"/>
      <c r="AC119" s="266"/>
      <c r="AD119" s="268"/>
      <c r="AE119" s="266"/>
      <c r="AF119" s="267"/>
      <c r="AH119" s="268"/>
      <c r="AI119" s="268"/>
      <c r="AJ119" s="268"/>
      <c r="AK119" s="266"/>
      <c r="AL119" s="268"/>
      <c r="AM119" s="266"/>
      <c r="AN119" s="267"/>
      <c r="AP119" s="268"/>
      <c r="AQ119" s="268"/>
      <c r="AR119" s="268"/>
      <c r="AS119" s="266"/>
      <c r="AT119" s="268"/>
      <c r="AU119" s="266"/>
      <c r="AV119" s="267"/>
    </row>
    <row r="120" spans="1:48" ht="12.75">
      <c r="A120" s="161"/>
      <c r="B120" s="266"/>
      <c r="C120" s="266"/>
      <c r="D120" s="266"/>
      <c r="E120" s="266"/>
      <c r="F120" s="266"/>
      <c r="G120" s="266"/>
      <c r="H120" s="267"/>
      <c r="J120" s="268"/>
      <c r="K120" s="268"/>
      <c r="L120" s="268"/>
      <c r="M120" s="266"/>
      <c r="N120" s="268"/>
      <c r="O120" s="266"/>
      <c r="P120" s="267"/>
      <c r="R120" s="268"/>
      <c r="S120" s="268"/>
      <c r="T120" s="268"/>
      <c r="U120" s="266"/>
      <c r="V120" s="268"/>
      <c r="W120" s="266"/>
      <c r="X120" s="267"/>
      <c r="Z120" s="268"/>
      <c r="AA120" s="268"/>
      <c r="AB120" s="268"/>
      <c r="AC120" s="266"/>
      <c r="AD120" s="268"/>
      <c r="AE120" s="266"/>
      <c r="AF120" s="267"/>
      <c r="AH120" s="268"/>
      <c r="AI120" s="268"/>
      <c r="AJ120" s="268"/>
      <c r="AK120" s="266"/>
      <c r="AL120" s="268"/>
      <c r="AM120" s="266"/>
      <c r="AN120" s="267"/>
      <c r="AP120" s="268"/>
      <c r="AQ120" s="268"/>
      <c r="AR120" s="268"/>
      <c r="AS120" s="266"/>
      <c r="AT120" s="268"/>
      <c r="AU120" s="266"/>
      <c r="AV120" s="267"/>
    </row>
    <row r="121" spans="1:48" ht="12.75">
      <c r="A121" s="161"/>
      <c r="B121" s="266"/>
      <c r="C121" s="266"/>
      <c r="D121" s="266"/>
      <c r="E121" s="266"/>
      <c r="F121" s="266"/>
      <c r="G121" s="266"/>
      <c r="H121" s="267"/>
      <c r="J121" s="268"/>
      <c r="K121" s="268"/>
      <c r="L121" s="268"/>
      <c r="M121" s="266"/>
      <c r="N121" s="268"/>
      <c r="O121" s="266"/>
      <c r="P121" s="267"/>
      <c r="R121" s="268"/>
      <c r="S121" s="268"/>
      <c r="T121" s="268"/>
      <c r="U121" s="266"/>
      <c r="V121" s="268"/>
      <c r="W121" s="266"/>
      <c r="X121" s="267"/>
      <c r="Z121" s="268"/>
      <c r="AA121" s="268"/>
      <c r="AB121" s="268"/>
      <c r="AC121" s="266"/>
      <c r="AD121" s="268"/>
      <c r="AE121" s="266"/>
      <c r="AF121" s="267"/>
      <c r="AH121" s="268"/>
      <c r="AI121" s="268"/>
      <c r="AJ121" s="268"/>
      <c r="AK121" s="266"/>
      <c r="AL121" s="268"/>
      <c r="AM121" s="266"/>
      <c r="AN121" s="267"/>
      <c r="AP121" s="268"/>
      <c r="AQ121" s="268"/>
      <c r="AR121" s="268"/>
      <c r="AS121" s="266"/>
      <c r="AT121" s="268"/>
      <c r="AU121" s="266"/>
      <c r="AV121" s="267"/>
    </row>
    <row r="122" spans="1:48" ht="12.75">
      <c r="A122" s="161"/>
      <c r="B122" s="266"/>
      <c r="C122" s="266"/>
      <c r="D122" s="266"/>
      <c r="E122" s="266"/>
      <c r="F122" s="266"/>
      <c r="G122" s="266"/>
      <c r="H122" s="267"/>
      <c r="J122" s="268"/>
      <c r="K122" s="268"/>
      <c r="L122" s="268"/>
      <c r="M122" s="266"/>
      <c r="N122" s="268"/>
      <c r="O122" s="266"/>
      <c r="P122" s="267"/>
      <c r="R122" s="268"/>
      <c r="S122" s="268"/>
      <c r="T122" s="268"/>
      <c r="U122" s="266"/>
      <c r="V122" s="268"/>
      <c r="W122" s="266"/>
      <c r="X122" s="267"/>
      <c r="Z122" s="268"/>
      <c r="AA122" s="268"/>
      <c r="AB122" s="268"/>
      <c r="AC122" s="266"/>
      <c r="AD122" s="268"/>
      <c r="AE122" s="266"/>
      <c r="AF122" s="267"/>
      <c r="AH122" s="268"/>
      <c r="AI122" s="268"/>
      <c r="AJ122" s="268"/>
      <c r="AK122" s="266"/>
      <c r="AL122" s="268"/>
      <c r="AM122" s="266"/>
      <c r="AN122" s="267"/>
      <c r="AP122" s="268"/>
      <c r="AQ122" s="268"/>
      <c r="AR122" s="268"/>
      <c r="AS122" s="266"/>
      <c r="AT122" s="268"/>
      <c r="AU122" s="266"/>
      <c r="AV122" s="267"/>
    </row>
    <row r="123" spans="1:48" ht="12.75">
      <c r="A123" s="161"/>
      <c r="B123" s="266"/>
      <c r="C123" s="266"/>
      <c r="D123" s="266"/>
      <c r="E123" s="266"/>
      <c r="F123" s="266"/>
      <c r="G123" s="266"/>
      <c r="H123" s="267"/>
      <c r="J123" s="268"/>
      <c r="K123" s="268"/>
      <c r="L123" s="268"/>
      <c r="M123" s="266"/>
      <c r="N123" s="268"/>
      <c r="O123" s="266"/>
      <c r="P123" s="267"/>
      <c r="R123" s="268"/>
      <c r="S123" s="268"/>
      <c r="T123" s="268"/>
      <c r="U123" s="266"/>
      <c r="V123" s="268"/>
      <c r="W123" s="266"/>
      <c r="X123" s="267"/>
      <c r="Z123" s="268"/>
      <c r="AA123" s="268"/>
      <c r="AB123" s="268"/>
      <c r="AC123" s="266"/>
      <c r="AD123" s="268"/>
      <c r="AE123" s="266"/>
      <c r="AF123" s="267"/>
      <c r="AH123" s="268"/>
      <c r="AI123" s="268"/>
      <c r="AJ123" s="268"/>
      <c r="AK123" s="266"/>
      <c r="AL123" s="268"/>
      <c r="AM123" s="266"/>
      <c r="AN123" s="267"/>
      <c r="AP123" s="268"/>
      <c r="AQ123" s="268"/>
      <c r="AR123" s="268"/>
      <c r="AS123" s="266"/>
      <c r="AT123" s="268"/>
      <c r="AU123" s="266"/>
      <c r="AV123" s="267"/>
    </row>
    <row r="124" spans="1:48" ht="12.75">
      <c r="A124" s="161"/>
      <c r="B124" s="266"/>
      <c r="C124" s="266"/>
      <c r="D124" s="266"/>
      <c r="E124" s="266"/>
      <c r="F124" s="266"/>
      <c r="G124" s="266"/>
      <c r="H124" s="267"/>
      <c r="J124" s="268"/>
      <c r="K124" s="268"/>
      <c r="L124" s="268"/>
      <c r="M124" s="266"/>
      <c r="N124" s="268"/>
      <c r="O124" s="266"/>
      <c r="P124" s="267"/>
      <c r="R124" s="268"/>
      <c r="S124" s="268"/>
      <c r="T124" s="268"/>
      <c r="U124" s="266"/>
      <c r="V124" s="268"/>
      <c r="W124" s="266"/>
      <c r="X124" s="267"/>
      <c r="Z124" s="268"/>
      <c r="AA124" s="268"/>
      <c r="AB124" s="268"/>
      <c r="AC124" s="266"/>
      <c r="AD124" s="268"/>
      <c r="AE124" s="266"/>
      <c r="AF124" s="267"/>
      <c r="AH124" s="268"/>
      <c r="AI124" s="268"/>
      <c r="AJ124" s="268"/>
      <c r="AK124" s="266"/>
      <c r="AL124" s="268"/>
      <c r="AM124" s="266"/>
      <c r="AN124" s="267"/>
      <c r="AP124" s="268"/>
      <c r="AQ124" s="268"/>
      <c r="AR124" s="268"/>
      <c r="AS124" s="266"/>
      <c r="AT124" s="268"/>
      <c r="AU124" s="266"/>
      <c r="AV124" s="267"/>
    </row>
    <row r="125" spans="1:48" ht="12.75">
      <c r="A125" s="161"/>
      <c r="B125" s="266"/>
      <c r="C125" s="266"/>
      <c r="D125" s="266"/>
      <c r="E125" s="266"/>
      <c r="F125" s="266"/>
      <c r="G125" s="266"/>
      <c r="H125" s="267"/>
      <c r="J125" s="268"/>
      <c r="K125" s="268"/>
      <c r="L125" s="268"/>
      <c r="M125" s="266"/>
      <c r="N125" s="268"/>
      <c r="O125" s="266"/>
      <c r="P125" s="267"/>
      <c r="R125" s="268"/>
      <c r="S125" s="268"/>
      <c r="T125" s="268"/>
      <c r="U125" s="266"/>
      <c r="V125" s="268"/>
      <c r="W125" s="266"/>
      <c r="X125" s="267"/>
      <c r="Z125" s="268"/>
      <c r="AA125" s="268"/>
      <c r="AB125" s="268"/>
      <c r="AC125" s="266"/>
      <c r="AD125" s="268"/>
      <c r="AE125" s="266"/>
      <c r="AF125" s="267"/>
      <c r="AH125" s="268"/>
      <c r="AI125" s="268"/>
      <c r="AJ125" s="268"/>
      <c r="AK125" s="266"/>
      <c r="AL125" s="268"/>
      <c r="AM125" s="266"/>
      <c r="AN125" s="267"/>
      <c r="AP125" s="268"/>
      <c r="AQ125" s="268"/>
      <c r="AR125" s="268"/>
      <c r="AS125" s="266"/>
      <c r="AT125" s="268"/>
      <c r="AU125" s="266"/>
      <c r="AV125" s="267"/>
    </row>
    <row r="126" spans="1:48" ht="12.75">
      <c r="A126" s="161"/>
      <c r="B126" s="266"/>
      <c r="C126" s="266"/>
      <c r="D126" s="266"/>
      <c r="E126" s="266"/>
      <c r="F126" s="266"/>
      <c r="G126" s="266"/>
      <c r="H126" s="267"/>
      <c r="J126" s="268"/>
      <c r="K126" s="268"/>
      <c r="L126" s="268"/>
      <c r="M126" s="266"/>
      <c r="N126" s="268"/>
      <c r="O126" s="266"/>
      <c r="P126" s="267"/>
      <c r="R126" s="268"/>
      <c r="S126" s="268"/>
      <c r="T126" s="268"/>
      <c r="U126" s="266"/>
      <c r="V126" s="268"/>
      <c r="W126" s="266"/>
      <c r="X126" s="267"/>
      <c r="Z126" s="268"/>
      <c r="AA126" s="268"/>
      <c r="AB126" s="268"/>
      <c r="AC126" s="266"/>
      <c r="AD126" s="268"/>
      <c r="AE126" s="266"/>
      <c r="AF126" s="267"/>
      <c r="AH126" s="268"/>
      <c r="AI126" s="268"/>
      <c r="AJ126" s="268"/>
      <c r="AK126" s="266"/>
      <c r="AL126" s="268"/>
      <c r="AM126" s="266"/>
      <c r="AN126" s="267"/>
      <c r="AP126" s="268"/>
      <c r="AQ126" s="268"/>
      <c r="AR126" s="268"/>
      <c r="AS126" s="266"/>
      <c r="AT126" s="268"/>
      <c r="AU126" s="266"/>
      <c r="AV126" s="267"/>
    </row>
    <row r="127" spans="1:48" ht="12.75">
      <c r="A127" s="161"/>
      <c r="B127" s="266"/>
      <c r="C127" s="266"/>
      <c r="D127" s="266"/>
      <c r="E127" s="266"/>
      <c r="F127" s="266"/>
      <c r="G127" s="266"/>
      <c r="H127" s="267"/>
      <c r="J127" s="268"/>
      <c r="K127" s="268"/>
      <c r="L127" s="268"/>
      <c r="M127" s="266"/>
      <c r="N127" s="268"/>
      <c r="O127" s="266"/>
      <c r="P127" s="267"/>
      <c r="R127" s="268"/>
      <c r="S127" s="268"/>
      <c r="T127" s="268"/>
      <c r="U127" s="266"/>
      <c r="V127" s="268"/>
      <c r="W127" s="266"/>
      <c r="X127" s="267"/>
      <c r="Z127" s="268"/>
      <c r="AA127" s="268"/>
      <c r="AB127" s="268"/>
      <c r="AC127" s="266"/>
      <c r="AD127" s="268"/>
      <c r="AE127" s="266"/>
      <c r="AF127" s="267"/>
      <c r="AH127" s="268"/>
      <c r="AI127" s="268"/>
      <c r="AJ127" s="268"/>
      <c r="AK127" s="266"/>
      <c r="AL127" s="268"/>
      <c r="AM127" s="266"/>
      <c r="AN127" s="267"/>
      <c r="AP127" s="268"/>
      <c r="AQ127" s="268"/>
      <c r="AR127" s="268"/>
      <c r="AS127" s="266"/>
      <c r="AT127" s="268"/>
      <c r="AU127" s="266"/>
      <c r="AV127" s="267"/>
    </row>
    <row r="128" spans="1:48" ht="12.75">
      <c r="A128" s="161"/>
      <c r="B128" s="266"/>
      <c r="C128" s="266"/>
      <c r="D128" s="266"/>
      <c r="E128" s="266"/>
      <c r="F128" s="266"/>
      <c r="G128" s="266"/>
      <c r="H128" s="267"/>
      <c r="J128" s="268"/>
      <c r="K128" s="268"/>
      <c r="L128" s="268"/>
      <c r="M128" s="266"/>
      <c r="N128" s="268"/>
      <c r="O128" s="266"/>
      <c r="P128" s="267"/>
      <c r="R128" s="268"/>
      <c r="S128" s="268"/>
      <c r="T128" s="268"/>
      <c r="U128" s="266"/>
      <c r="V128" s="268"/>
      <c r="W128" s="266"/>
      <c r="X128" s="267"/>
      <c r="Z128" s="268"/>
      <c r="AA128" s="268"/>
      <c r="AB128" s="268"/>
      <c r="AC128" s="266"/>
      <c r="AD128" s="268"/>
      <c r="AE128" s="266"/>
      <c r="AF128" s="267"/>
      <c r="AH128" s="268"/>
      <c r="AI128" s="268"/>
      <c r="AJ128" s="268"/>
      <c r="AK128" s="266"/>
      <c r="AL128" s="268"/>
      <c r="AM128" s="266"/>
      <c r="AN128" s="267"/>
      <c r="AP128" s="268"/>
      <c r="AQ128" s="268"/>
      <c r="AR128" s="268"/>
      <c r="AS128" s="266"/>
      <c r="AT128" s="268"/>
      <c r="AU128" s="266"/>
      <c r="AV128" s="267"/>
    </row>
    <row r="129" spans="1:48" ht="12.75">
      <c r="A129" s="161"/>
      <c r="B129" s="266"/>
      <c r="C129" s="266"/>
      <c r="D129" s="266"/>
      <c r="E129" s="266"/>
      <c r="F129" s="266"/>
      <c r="G129" s="266"/>
      <c r="H129" s="267"/>
      <c r="J129" s="268"/>
      <c r="K129" s="268"/>
      <c r="L129" s="268"/>
      <c r="M129" s="266"/>
      <c r="N129" s="268"/>
      <c r="O129" s="266"/>
      <c r="P129" s="267"/>
      <c r="R129" s="268"/>
      <c r="S129" s="268"/>
      <c r="T129" s="268"/>
      <c r="U129" s="266"/>
      <c r="V129" s="268"/>
      <c r="W129" s="266"/>
      <c r="X129" s="267"/>
      <c r="Z129" s="268"/>
      <c r="AA129" s="268"/>
      <c r="AB129" s="268"/>
      <c r="AC129" s="266"/>
      <c r="AD129" s="268"/>
      <c r="AE129" s="266"/>
      <c r="AF129" s="267"/>
      <c r="AH129" s="268"/>
      <c r="AI129" s="268"/>
      <c r="AJ129" s="268"/>
      <c r="AK129" s="266"/>
      <c r="AL129" s="268"/>
      <c r="AM129" s="266"/>
      <c r="AN129" s="267"/>
      <c r="AP129" s="268"/>
      <c r="AQ129" s="268"/>
      <c r="AR129" s="268"/>
      <c r="AS129" s="266"/>
      <c r="AT129" s="268"/>
      <c r="AU129" s="266"/>
      <c r="AV129" s="267"/>
    </row>
    <row r="130" spans="1:48" ht="12.75">
      <c r="A130" s="161"/>
      <c r="B130" s="266"/>
      <c r="C130" s="266"/>
      <c r="D130" s="266"/>
      <c r="E130" s="266"/>
      <c r="F130" s="266"/>
      <c r="G130" s="266"/>
      <c r="H130" s="267"/>
      <c r="J130" s="268"/>
      <c r="K130" s="268"/>
      <c r="L130" s="268"/>
      <c r="M130" s="266"/>
      <c r="N130" s="268"/>
      <c r="O130" s="266"/>
      <c r="P130" s="267"/>
      <c r="R130" s="268"/>
      <c r="S130" s="268"/>
      <c r="T130" s="268"/>
      <c r="U130" s="266"/>
      <c r="V130" s="268"/>
      <c r="W130" s="266"/>
      <c r="X130" s="267"/>
      <c r="Z130" s="268"/>
      <c r="AA130" s="268"/>
      <c r="AB130" s="268"/>
      <c r="AC130" s="266"/>
      <c r="AD130" s="268"/>
      <c r="AE130" s="266"/>
      <c r="AF130" s="267"/>
      <c r="AH130" s="268"/>
      <c r="AI130" s="268"/>
      <c r="AJ130" s="268"/>
      <c r="AK130" s="266"/>
      <c r="AL130" s="268"/>
      <c r="AM130" s="266"/>
      <c r="AN130" s="267"/>
      <c r="AP130" s="268"/>
      <c r="AQ130" s="268"/>
      <c r="AR130" s="268"/>
      <c r="AS130" s="266"/>
      <c r="AT130" s="268"/>
      <c r="AU130" s="266"/>
      <c r="AV130" s="267"/>
    </row>
    <row r="131" spans="1:48" ht="12.75">
      <c r="A131" s="161"/>
      <c r="B131" s="266"/>
      <c r="C131" s="266"/>
      <c r="D131" s="266"/>
      <c r="E131" s="266"/>
      <c r="F131" s="266"/>
      <c r="G131" s="266"/>
      <c r="H131" s="267"/>
      <c r="J131" s="268"/>
      <c r="K131" s="268"/>
      <c r="L131" s="268"/>
      <c r="M131" s="266"/>
      <c r="N131" s="268"/>
      <c r="O131" s="266"/>
      <c r="P131" s="267"/>
      <c r="R131" s="268"/>
      <c r="S131" s="268"/>
      <c r="T131" s="268"/>
      <c r="U131" s="266"/>
      <c r="V131" s="268"/>
      <c r="W131" s="266"/>
      <c r="X131" s="267"/>
      <c r="Z131" s="268"/>
      <c r="AA131" s="268"/>
      <c r="AB131" s="268"/>
      <c r="AC131" s="266"/>
      <c r="AD131" s="268"/>
      <c r="AE131" s="266"/>
      <c r="AF131" s="267"/>
      <c r="AH131" s="268"/>
      <c r="AI131" s="268"/>
      <c r="AJ131" s="268"/>
      <c r="AK131" s="266"/>
      <c r="AL131" s="268"/>
      <c r="AM131" s="266"/>
      <c r="AN131" s="267"/>
      <c r="AP131" s="268"/>
      <c r="AQ131" s="268"/>
      <c r="AR131" s="268"/>
      <c r="AS131" s="266"/>
      <c r="AT131" s="268"/>
      <c r="AU131" s="266"/>
      <c r="AV131" s="267"/>
    </row>
    <row r="132" spans="1:48" ht="12.75">
      <c r="A132" s="161"/>
      <c r="B132" s="266"/>
      <c r="C132" s="266"/>
      <c r="D132" s="266"/>
      <c r="E132" s="266"/>
      <c r="F132" s="266"/>
      <c r="G132" s="266"/>
      <c r="H132" s="267"/>
      <c r="J132" s="268"/>
      <c r="K132" s="268"/>
      <c r="L132" s="268"/>
      <c r="M132" s="266"/>
      <c r="N132" s="268"/>
      <c r="O132" s="266"/>
      <c r="P132" s="267"/>
      <c r="R132" s="268"/>
      <c r="S132" s="268"/>
      <c r="T132" s="268"/>
      <c r="U132" s="266"/>
      <c r="V132" s="268"/>
      <c r="W132" s="266"/>
      <c r="X132" s="267"/>
      <c r="Z132" s="268"/>
      <c r="AA132" s="268"/>
      <c r="AB132" s="268"/>
      <c r="AC132" s="266"/>
      <c r="AD132" s="268"/>
      <c r="AE132" s="266"/>
      <c r="AF132" s="267"/>
      <c r="AH132" s="268"/>
      <c r="AI132" s="268"/>
      <c r="AJ132" s="268"/>
      <c r="AK132" s="266"/>
      <c r="AL132" s="268"/>
      <c r="AM132" s="266"/>
      <c r="AN132" s="267"/>
      <c r="AP132" s="268"/>
      <c r="AQ132" s="268"/>
      <c r="AR132" s="268"/>
      <c r="AS132" s="266"/>
      <c r="AT132" s="268"/>
      <c r="AU132" s="266"/>
      <c r="AV132" s="267"/>
    </row>
    <row r="133" spans="1:48" ht="12.75">
      <c r="A133" s="161"/>
      <c r="B133" s="266"/>
      <c r="C133" s="266"/>
      <c r="D133" s="266"/>
      <c r="E133" s="266"/>
      <c r="F133" s="266"/>
      <c r="G133" s="266"/>
      <c r="H133" s="267"/>
      <c r="J133" s="268"/>
      <c r="K133" s="268"/>
      <c r="L133" s="268"/>
      <c r="M133" s="266"/>
      <c r="N133" s="268"/>
      <c r="O133" s="266"/>
      <c r="P133" s="267"/>
      <c r="R133" s="268"/>
      <c r="S133" s="268"/>
      <c r="T133" s="268"/>
      <c r="U133" s="266"/>
      <c r="V133" s="268"/>
      <c r="W133" s="266"/>
      <c r="X133" s="267"/>
      <c r="Z133" s="268"/>
      <c r="AA133" s="268"/>
      <c r="AB133" s="268"/>
      <c r="AC133" s="266"/>
      <c r="AD133" s="268"/>
      <c r="AE133" s="266"/>
      <c r="AF133" s="267"/>
      <c r="AH133" s="268"/>
      <c r="AI133" s="268"/>
      <c r="AJ133" s="268"/>
      <c r="AK133" s="266"/>
      <c r="AL133" s="268"/>
      <c r="AM133" s="266"/>
      <c r="AN133" s="267"/>
      <c r="AP133" s="268"/>
      <c r="AQ133" s="268"/>
      <c r="AR133" s="268"/>
      <c r="AS133" s="266"/>
      <c r="AT133" s="268"/>
      <c r="AU133" s="266"/>
      <c r="AV133" s="267"/>
    </row>
    <row r="134" spans="1:48" ht="12.75">
      <c r="A134" s="161"/>
      <c r="B134" s="266"/>
      <c r="C134" s="266"/>
      <c r="D134" s="266"/>
      <c r="E134" s="266"/>
      <c r="F134" s="266"/>
      <c r="G134" s="266"/>
      <c r="H134" s="267"/>
      <c r="J134" s="268"/>
      <c r="K134" s="268"/>
      <c r="L134" s="268"/>
      <c r="M134" s="266"/>
      <c r="N134" s="268"/>
      <c r="O134" s="266"/>
      <c r="P134" s="267"/>
      <c r="R134" s="268"/>
      <c r="S134" s="268"/>
      <c r="T134" s="268"/>
      <c r="U134" s="266"/>
      <c r="V134" s="268"/>
      <c r="W134" s="266"/>
      <c r="X134" s="267"/>
      <c r="Z134" s="268"/>
      <c r="AA134" s="268"/>
      <c r="AB134" s="268"/>
      <c r="AC134" s="266"/>
      <c r="AD134" s="268"/>
      <c r="AE134" s="266"/>
      <c r="AF134" s="267"/>
      <c r="AH134" s="268"/>
      <c r="AI134" s="268"/>
      <c r="AJ134" s="268"/>
      <c r="AK134" s="266"/>
      <c r="AL134" s="268"/>
      <c r="AM134" s="266"/>
      <c r="AN134" s="267"/>
      <c r="AP134" s="268"/>
      <c r="AQ134" s="268"/>
      <c r="AR134" s="268"/>
      <c r="AS134" s="266"/>
      <c r="AT134" s="268"/>
      <c r="AU134" s="266"/>
      <c r="AV134" s="267"/>
    </row>
    <row r="135" spans="1:48" ht="12.75">
      <c r="A135" s="161"/>
      <c r="B135" s="266"/>
      <c r="C135" s="266"/>
      <c r="D135" s="266"/>
      <c r="E135" s="266"/>
      <c r="F135" s="266"/>
      <c r="G135" s="266"/>
      <c r="H135" s="267"/>
      <c r="J135" s="268"/>
      <c r="K135" s="268"/>
      <c r="L135" s="268"/>
      <c r="M135" s="266"/>
      <c r="N135" s="268"/>
      <c r="O135" s="266"/>
      <c r="P135" s="267"/>
      <c r="R135" s="268"/>
      <c r="S135" s="268"/>
      <c r="T135" s="268"/>
      <c r="U135" s="266"/>
      <c r="V135" s="268"/>
      <c r="W135" s="266"/>
      <c r="X135" s="267"/>
      <c r="Z135" s="268"/>
      <c r="AA135" s="268"/>
      <c r="AB135" s="268"/>
      <c r="AC135" s="266"/>
      <c r="AD135" s="268"/>
      <c r="AE135" s="266"/>
      <c r="AF135" s="267"/>
      <c r="AH135" s="268"/>
      <c r="AI135" s="268"/>
      <c r="AJ135" s="268"/>
      <c r="AK135" s="266"/>
      <c r="AL135" s="268"/>
      <c r="AM135" s="266"/>
      <c r="AN135" s="267"/>
      <c r="AP135" s="268"/>
      <c r="AQ135" s="268"/>
      <c r="AR135" s="268"/>
      <c r="AS135" s="266"/>
      <c r="AT135" s="268"/>
      <c r="AU135" s="266"/>
      <c r="AV135" s="267"/>
    </row>
    <row r="136" spans="1:48" ht="12.75">
      <c r="A136" s="161"/>
      <c r="B136" s="266"/>
      <c r="C136" s="266"/>
      <c r="D136" s="266"/>
      <c r="E136" s="266"/>
      <c r="F136" s="266"/>
      <c r="G136" s="266"/>
      <c r="H136" s="267"/>
      <c r="J136" s="268"/>
      <c r="K136" s="268"/>
      <c r="L136" s="268"/>
      <c r="M136" s="266"/>
      <c r="N136" s="268"/>
      <c r="O136" s="266"/>
      <c r="P136" s="267"/>
      <c r="R136" s="268"/>
      <c r="S136" s="268"/>
      <c r="T136" s="268"/>
      <c r="U136" s="266"/>
      <c r="V136" s="268"/>
      <c r="W136" s="266"/>
      <c r="X136" s="267"/>
      <c r="Z136" s="268"/>
      <c r="AA136" s="268"/>
      <c r="AB136" s="268"/>
      <c r="AC136" s="266"/>
      <c r="AD136" s="268"/>
      <c r="AE136" s="266"/>
      <c r="AF136" s="267"/>
      <c r="AH136" s="268"/>
      <c r="AI136" s="268"/>
      <c r="AJ136" s="268"/>
      <c r="AK136" s="266"/>
      <c r="AL136" s="268"/>
      <c r="AM136" s="266"/>
      <c r="AN136" s="267"/>
      <c r="AP136" s="268"/>
      <c r="AQ136" s="268"/>
      <c r="AR136" s="268"/>
      <c r="AS136" s="266"/>
      <c r="AT136" s="268"/>
      <c r="AU136" s="266"/>
      <c r="AV136" s="267"/>
    </row>
    <row r="137" spans="1:48" ht="12.75">
      <c r="A137" s="161"/>
      <c r="B137" s="266"/>
      <c r="C137" s="266"/>
      <c r="D137" s="266"/>
      <c r="E137" s="266"/>
      <c r="F137" s="266"/>
      <c r="G137" s="266"/>
      <c r="H137" s="267"/>
      <c r="J137" s="268"/>
      <c r="K137" s="268"/>
      <c r="L137" s="268"/>
      <c r="M137" s="266"/>
      <c r="N137" s="268"/>
      <c r="O137" s="266"/>
      <c r="P137" s="267"/>
      <c r="R137" s="268"/>
      <c r="S137" s="268"/>
      <c r="T137" s="268"/>
      <c r="U137" s="266"/>
      <c r="V137" s="268"/>
      <c r="W137" s="266"/>
      <c r="X137" s="267"/>
      <c r="Z137" s="268"/>
      <c r="AA137" s="268"/>
      <c r="AB137" s="268"/>
      <c r="AC137" s="266"/>
      <c r="AD137" s="268"/>
      <c r="AE137" s="266"/>
      <c r="AF137" s="267"/>
      <c r="AH137" s="268"/>
      <c r="AI137" s="268"/>
      <c r="AJ137" s="268"/>
      <c r="AK137" s="266"/>
      <c r="AL137" s="268"/>
      <c r="AM137" s="266"/>
      <c r="AN137" s="267"/>
      <c r="AP137" s="268"/>
      <c r="AQ137" s="268"/>
      <c r="AR137" s="268"/>
      <c r="AS137" s="266"/>
      <c r="AT137" s="268"/>
      <c r="AU137" s="266"/>
      <c r="AV137" s="267"/>
    </row>
    <row r="138" spans="1:48" ht="12.75">
      <c r="A138" s="161"/>
      <c r="B138" s="266"/>
      <c r="C138" s="266"/>
      <c r="D138" s="266"/>
      <c r="E138" s="266"/>
      <c r="F138" s="266"/>
      <c r="G138" s="266"/>
      <c r="H138" s="267"/>
      <c r="J138" s="268"/>
      <c r="K138" s="268"/>
      <c r="L138" s="268"/>
      <c r="M138" s="266"/>
      <c r="N138" s="268"/>
      <c r="O138" s="266"/>
      <c r="P138" s="267"/>
      <c r="R138" s="268"/>
      <c r="S138" s="268"/>
      <c r="T138" s="268"/>
      <c r="U138" s="266"/>
      <c r="V138" s="268"/>
      <c r="W138" s="266"/>
      <c r="X138" s="267"/>
      <c r="Z138" s="268"/>
      <c r="AA138" s="268"/>
      <c r="AB138" s="268"/>
      <c r="AC138" s="266"/>
      <c r="AD138" s="268"/>
      <c r="AE138" s="266"/>
      <c r="AF138" s="267"/>
      <c r="AH138" s="268"/>
      <c r="AI138" s="268"/>
      <c r="AJ138" s="268"/>
      <c r="AK138" s="266"/>
      <c r="AL138" s="268"/>
      <c r="AM138" s="266"/>
      <c r="AN138" s="267"/>
      <c r="AP138" s="268"/>
      <c r="AQ138" s="268"/>
      <c r="AR138" s="268"/>
      <c r="AS138" s="266"/>
      <c r="AT138" s="268"/>
      <c r="AU138" s="266"/>
      <c r="AV138" s="267"/>
    </row>
    <row r="139" spans="1:48" ht="12.75">
      <c r="A139" s="161"/>
      <c r="B139" s="266"/>
      <c r="C139" s="266"/>
      <c r="D139" s="266"/>
      <c r="E139" s="266"/>
      <c r="F139" s="266"/>
      <c r="G139" s="266"/>
      <c r="H139" s="267"/>
      <c r="J139" s="268"/>
      <c r="K139" s="268"/>
      <c r="L139" s="268"/>
      <c r="M139" s="266"/>
      <c r="N139" s="268"/>
      <c r="O139" s="266"/>
      <c r="P139" s="267"/>
      <c r="R139" s="268"/>
      <c r="S139" s="268"/>
      <c r="T139" s="268"/>
      <c r="U139" s="266"/>
      <c r="V139" s="268"/>
      <c r="W139" s="266"/>
      <c r="X139" s="267"/>
      <c r="Z139" s="268"/>
      <c r="AA139" s="268"/>
      <c r="AB139" s="268"/>
      <c r="AC139" s="266"/>
      <c r="AD139" s="268"/>
      <c r="AE139" s="266"/>
      <c r="AF139" s="267"/>
      <c r="AH139" s="268"/>
      <c r="AI139" s="268"/>
      <c r="AJ139" s="268"/>
      <c r="AK139" s="266"/>
      <c r="AL139" s="268"/>
      <c r="AM139" s="266"/>
      <c r="AN139" s="267"/>
      <c r="AP139" s="268"/>
      <c r="AQ139" s="268"/>
      <c r="AR139" s="268"/>
      <c r="AS139" s="266"/>
      <c r="AT139" s="268"/>
      <c r="AU139" s="266"/>
      <c r="AV139" s="267"/>
    </row>
    <row r="140" spans="1:48" ht="12.75">
      <c r="A140" s="161"/>
      <c r="B140" s="266"/>
      <c r="C140" s="266"/>
      <c r="D140" s="266"/>
      <c r="E140" s="266"/>
      <c r="F140" s="266"/>
      <c r="G140" s="266"/>
      <c r="H140" s="267"/>
      <c r="J140" s="268"/>
      <c r="K140" s="268"/>
      <c r="L140" s="268"/>
      <c r="M140" s="266"/>
      <c r="N140" s="268"/>
      <c r="O140" s="266"/>
      <c r="P140" s="267"/>
      <c r="R140" s="268"/>
      <c r="S140" s="268"/>
      <c r="T140" s="268"/>
      <c r="U140" s="266"/>
      <c r="V140" s="268"/>
      <c r="W140" s="266"/>
      <c r="X140" s="267"/>
      <c r="Z140" s="268"/>
      <c r="AA140" s="268"/>
      <c r="AB140" s="268"/>
      <c r="AC140" s="266"/>
      <c r="AD140" s="268"/>
      <c r="AE140" s="266"/>
      <c r="AF140" s="267"/>
      <c r="AH140" s="268"/>
      <c r="AI140" s="268"/>
      <c r="AJ140" s="268"/>
      <c r="AK140" s="266"/>
      <c r="AL140" s="268"/>
      <c r="AM140" s="266"/>
      <c r="AN140" s="267"/>
      <c r="AP140" s="268"/>
      <c r="AQ140" s="268"/>
      <c r="AR140" s="268"/>
      <c r="AS140" s="266"/>
      <c r="AT140" s="268"/>
      <c r="AU140" s="266"/>
      <c r="AV140" s="267"/>
    </row>
    <row r="141" spans="1:48" ht="12.75">
      <c r="A141" s="161"/>
      <c r="B141" s="266"/>
      <c r="C141" s="266"/>
      <c r="D141" s="266"/>
      <c r="E141" s="266"/>
      <c r="F141" s="266"/>
      <c r="G141" s="266"/>
      <c r="H141" s="267"/>
      <c r="J141" s="268"/>
      <c r="K141" s="268"/>
      <c r="L141" s="268"/>
      <c r="M141" s="266"/>
      <c r="N141" s="268"/>
      <c r="O141" s="266"/>
      <c r="P141" s="267"/>
      <c r="R141" s="268"/>
      <c r="S141" s="268"/>
      <c r="T141" s="268"/>
      <c r="U141" s="266"/>
      <c r="V141" s="268"/>
      <c r="W141" s="266"/>
      <c r="X141" s="267"/>
      <c r="Z141" s="268"/>
      <c r="AA141" s="268"/>
      <c r="AB141" s="268"/>
      <c r="AC141" s="266"/>
      <c r="AD141" s="268"/>
      <c r="AE141" s="266"/>
      <c r="AF141" s="267"/>
      <c r="AH141" s="268"/>
      <c r="AI141" s="268"/>
      <c r="AJ141" s="268"/>
      <c r="AK141" s="266"/>
      <c r="AL141" s="268"/>
      <c r="AM141" s="266"/>
      <c r="AN141" s="267"/>
      <c r="AP141" s="268"/>
      <c r="AQ141" s="268"/>
      <c r="AR141" s="268"/>
      <c r="AS141" s="266"/>
      <c r="AT141" s="268"/>
      <c r="AU141" s="266"/>
      <c r="AV141" s="267"/>
    </row>
    <row r="142" spans="1:48" ht="12.75">
      <c r="A142" s="161"/>
      <c r="B142" s="266"/>
      <c r="C142" s="266"/>
      <c r="D142" s="266"/>
      <c r="E142" s="266"/>
      <c r="F142" s="266"/>
      <c r="G142" s="266"/>
      <c r="H142" s="267"/>
      <c r="J142" s="268"/>
      <c r="K142" s="268"/>
      <c r="L142" s="268"/>
      <c r="M142" s="266"/>
      <c r="N142" s="268"/>
      <c r="O142" s="266"/>
      <c r="P142" s="267"/>
      <c r="R142" s="268"/>
      <c r="S142" s="268"/>
      <c r="T142" s="268"/>
      <c r="U142" s="266"/>
      <c r="V142" s="268"/>
      <c r="W142" s="266"/>
      <c r="X142" s="267"/>
      <c r="Z142" s="268"/>
      <c r="AA142" s="268"/>
      <c r="AB142" s="268"/>
      <c r="AC142" s="266"/>
      <c r="AD142" s="268"/>
      <c r="AE142" s="266"/>
      <c r="AF142" s="267"/>
      <c r="AH142" s="268"/>
      <c r="AI142" s="268"/>
      <c r="AJ142" s="268"/>
      <c r="AK142" s="266"/>
      <c r="AL142" s="268"/>
      <c r="AM142" s="266"/>
      <c r="AN142" s="267"/>
      <c r="AP142" s="268"/>
      <c r="AQ142" s="268"/>
      <c r="AR142" s="268"/>
      <c r="AS142" s="266"/>
      <c r="AT142" s="268"/>
      <c r="AU142" s="266"/>
      <c r="AV142" s="267"/>
    </row>
    <row r="143" spans="1:48" ht="12.75">
      <c r="A143" s="161"/>
      <c r="B143" s="266"/>
      <c r="C143" s="266"/>
      <c r="D143" s="266"/>
      <c r="E143" s="266"/>
      <c r="F143" s="266"/>
      <c r="G143" s="266"/>
      <c r="H143" s="267"/>
      <c r="J143" s="268"/>
      <c r="K143" s="268"/>
      <c r="L143" s="268"/>
      <c r="M143" s="266"/>
      <c r="N143" s="268"/>
      <c r="O143" s="266"/>
      <c r="P143" s="267"/>
      <c r="R143" s="268"/>
      <c r="S143" s="268"/>
      <c r="T143" s="268"/>
      <c r="U143" s="266"/>
      <c r="V143" s="268"/>
      <c r="W143" s="266"/>
      <c r="X143" s="267"/>
      <c r="Z143" s="268"/>
      <c r="AA143" s="268"/>
      <c r="AB143" s="268"/>
      <c r="AC143" s="266"/>
      <c r="AD143" s="268"/>
      <c r="AE143" s="266"/>
      <c r="AF143" s="267"/>
      <c r="AH143" s="268"/>
      <c r="AI143" s="268"/>
      <c r="AJ143" s="268"/>
      <c r="AK143" s="266"/>
      <c r="AL143" s="268"/>
      <c r="AM143" s="266"/>
      <c r="AN143" s="267"/>
      <c r="AP143" s="268"/>
      <c r="AQ143" s="268"/>
      <c r="AR143" s="268"/>
      <c r="AS143" s="266"/>
      <c r="AT143" s="268"/>
      <c r="AU143" s="266"/>
      <c r="AV143" s="267"/>
    </row>
    <row r="144" spans="1:48" ht="12.75">
      <c r="A144" s="161"/>
      <c r="B144" s="266"/>
      <c r="C144" s="266"/>
      <c r="D144" s="266"/>
      <c r="E144" s="266"/>
      <c r="F144" s="266"/>
      <c r="G144" s="266"/>
      <c r="H144" s="267"/>
      <c r="J144" s="268"/>
      <c r="K144" s="268"/>
      <c r="L144" s="268"/>
      <c r="M144" s="266"/>
      <c r="N144" s="268"/>
      <c r="O144" s="266"/>
      <c r="P144" s="267"/>
      <c r="R144" s="268"/>
      <c r="S144" s="268"/>
      <c r="T144" s="268"/>
      <c r="U144" s="266"/>
      <c r="V144" s="268"/>
      <c r="W144" s="266"/>
      <c r="X144" s="267"/>
      <c r="Z144" s="268"/>
      <c r="AA144" s="268"/>
      <c r="AB144" s="268"/>
      <c r="AC144" s="266"/>
      <c r="AD144" s="268"/>
      <c r="AE144" s="266"/>
      <c r="AF144" s="267"/>
      <c r="AH144" s="268"/>
      <c r="AI144" s="268"/>
      <c r="AJ144" s="268"/>
      <c r="AK144" s="266"/>
      <c r="AL144" s="268"/>
      <c r="AM144" s="266"/>
      <c r="AN144" s="267"/>
      <c r="AP144" s="268"/>
      <c r="AQ144" s="268"/>
      <c r="AR144" s="268"/>
      <c r="AS144" s="266"/>
      <c r="AT144" s="268"/>
      <c r="AU144" s="266"/>
      <c r="AV144" s="267"/>
    </row>
    <row r="145" spans="1:48" ht="12.75">
      <c r="A145" s="161"/>
      <c r="B145" s="266"/>
      <c r="C145" s="266"/>
      <c r="D145" s="266"/>
      <c r="E145" s="266"/>
      <c r="F145" s="266"/>
      <c r="G145" s="266"/>
      <c r="H145" s="267"/>
      <c r="J145" s="268"/>
      <c r="K145" s="268"/>
      <c r="L145" s="268"/>
      <c r="M145" s="266"/>
      <c r="N145" s="268"/>
      <c r="O145" s="266"/>
      <c r="P145" s="267"/>
      <c r="R145" s="268"/>
      <c r="S145" s="268"/>
      <c r="T145" s="268"/>
      <c r="U145" s="266"/>
      <c r="V145" s="268"/>
      <c r="W145" s="266"/>
      <c r="X145" s="267"/>
      <c r="Z145" s="268"/>
      <c r="AA145" s="268"/>
      <c r="AB145" s="268"/>
      <c r="AC145" s="266"/>
      <c r="AD145" s="268"/>
      <c r="AE145" s="266"/>
      <c r="AF145" s="267"/>
      <c r="AH145" s="268"/>
      <c r="AI145" s="268"/>
      <c r="AJ145" s="268"/>
      <c r="AK145" s="266"/>
      <c r="AL145" s="268"/>
      <c r="AM145" s="266"/>
      <c r="AN145" s="267"/>
      <c r="AP145" s="268"/>
      <c r="AQ145" s="268"/>
      <c r="AR145" s="268"/>
      <c r="AS145" s="266"/>
      <c r="AT145" s="268"/>
      <c r="AU145" s="266"/>
      <c r="AV145" s="267"/>
    </row>
    <row r="146" spans="1:48" ht="12.75">
      <c r="A146" s="161"/>
      <c r="B146" s="266"/>
      <c r="C146" s="266"/>
      <c r="D146" s="266"/>
      <c r="E146" s="266"/>
      <c r="F146" s="266"/>
      <c r="G146" s="266"/>
      <c r="H146" s="267"/>
      <c r="J146" s="268"/>
      <c r="K146" s="268"/>
      <c r="L146" s="268"/>
      <c r="M146" s="266"/>
      <c r="N146" s="268"/>
      <c r="O146" s="266"/>
      <c r="P146" s="267"/>
      <c r="R146" s="268"/>
      <c r="S146" s="268"/>
      <c r="T146" s="268"/>
      <c r="U146" s="266"/>
      <c r="V146" s="268"/>
      <c r="W146" s="266"/>
      <c r="X146" s="267"/>
      <c r="Z146" s="268"/>
      <c r="AA146" s="268"/>
      <c r="AB146" s="268"/>
      <c r="AC146" s="266"/>
      <c r="AD146" s="268"/>
      <c r="AE146" s="266"/>
      <c r="AF146" s="267"/>
      <c r="AH146" s="268"/>
      <c r="AI146" s="268"/>
      <c r="AJ146" s="268"/>
      <c r="AK146" s="266"/>
      <c r="AL146" s="268"/>
      <c r="AM146" s="266"/>
      <c r="AN146" s="267"/>
      <c r="AP146" s="268"/>
      <c r="AQ146" s="268"/>
      <c r="AR146" s="268"/>
      <c r="AS146" s="266"/>
      <c r="AT146" s="268"/>
      <c r="AU146" s="266"/>
      <c r="AV146" s="267"/>
    </row>
    <row r="147" spans="1:48" ht="12.75">
      <c r="A147" s="161"/>
      <c r="B147" s="266"/>
      <c r="C147" s="266"/>
      <c r="D147" s="266"/>
      <c r="E147" s="266"/>
      <c r="F147" s="266"/>
      <c r="G147" s="266"/>
      <c r="H147" s="267"/>
      <c r="J147" s="268"/>
      <c r="K147" s="268"/>
      <c r="L147" s="268"/>
      <c r="M147" s="266"/>
      <c r="N147" s="268"/>
      <c r="O147" s="266"/>
      <c r="P147" s="267"/>
      <c r="R147" s="268"/>
      <c r="S147" s="268"/>
      <c r="T147" s="268"/>
      <c r="U147" s="266"/>
      <c r="V147" s="268"/>
      <c r="W147" s="266"/>
      <c r="X147" s="267"/>
      <c r="Z147" s="268"/>
      <c r="AA147" s="268"/>
      <c r="AB147" s="268"/>
      <c r="AC147" s="266"/>
      <c r="AD147" s="268"/>
      <c r="AE147" s="266"/>
      <c r="AF147" s="267"/>
      <c r="AH147" s="268"/>
      <c r="AI147" s="268"/>
      <c r="AJ147" s="268"/>
      <c r="AK147" s="266"/>
      <c r="AL147" s="268"/>
      <c r="AM147" s="266"/>
      <c r="AN147" s="267"/>
      <c r="AP147" s="268"/>
      <c r="AQ147" s="268"/>
      <c r="AR147" s="268"/>
      <c r="AS147" s="266"/>
      <c r="AT147" s="268"/>
      <c r="AU147" s="266"/>
      <c r="AV147" s="267"/>
    </row>
    <row r="148" spans="1:48" ht="12.75">
      <c r="A148" s="161"/>
      <c r="B148" s="266"/>
      <c r="C148" s="266"/>
      <c r="D148" s="266"/>
      <c r="E148" s="266"/>
      <c r="F148" s="266"/>
      <c r="G148" s="266"/>
      <c r="H148" s="267"/>
      <c r="J148" s="268"/>
      <c r="K148" s="268"/>
      <c r="L148" s="268"/>
      <c r="M148" s="266"/>
      <c r="N148" s="268"/>
      <c r="O148" s="266"/>
      <c r="P148" s="267"/>
      <c r="R148" s="268"/>
      <c r="S148" s="268"/>
      <c r="T148" s="268"/>
      <c r="U148" s="266"/>
      <c r="V148" s="268"/>
      <c r="W148" s="266"/>
      <c r="X148" s="267"/>
      <c r="Z148" s="268"/>
      <c r="AA148" s="268"/>
      <c r="AB148" s="268"/>
      <c r="AC148" s="266"/>
      <c r="AD148" s="268"/>
      <c r="AE148" s="266"/>
      <c r="AF148" s="267"/>
      <c r="AH148" s="268"/>
      <c r="AI148" s="268"/>
      <c r="AJ148" s="268"/>
      <c r="AK148" s="266"/>
      <c r="AL148" s="268"/>
      <c r="AM148" s="266"/>
      <c r="AN148" s="267"/>
      <c r="AP148" s="268"/>
      <c r="AQ148" s="268"/>
      <c r="AR148" s="268"/>
      <c r="AS148" s="266"/>
      <c r="AT148" s="268"/>
      <c r="AU148" s="266"/>
      <c r="AV148" s="267"/>
    </row>
    <row r="149" spans="1:48" ht="12.75">
      <c r="A149" s="161"/>
      <c r="B149" s="266"/>
      <c r="C149" s="266"/>
      <c r="D149" s="266"/>
      <c r="E149" s="266"/>
      <c r="F149" s="266"/>
      <c r="G149" s="266"/>
      <c r="H149" s="267"/>
      <c r="J149" s="268"/>
      <c r="K149" s="268"/>
      <c r="L149" s="268"/>
      <c r="M149" s="266"/>
      <c r="N149" s="268"/>
      <c r="O149" s="266"/>
      <c r="P149" s="267"/>
      <c r="R149" s="268"/>
      <c r="S149" s="268"/>
      <c r="T149" s="268"/>
      <c r="U149" s="266"/>
      <c r="V149" s="268"/>
      <c r="W149" s="266"/>
      <c r="X149" s="267"/>
      <c r="Z149" s="268"/>
      <c r="AA149" s="268"/>
      <c r="AB149" s="268"/>
      <c r="AC149" s="266"/>
      <c r="AD149" s="268"/>
      <c r="AE149" s="266"/>
      <c r="AF149" s="267"/>
      <c r="AH149" s="268"/>
      <c r="AI149" s="268"/>
      <c r="AJ149" s="268"/>
      <c r="AK149" s="266"/>
      <c r="AL149" s="268"/>
      <c r="AM149" s="266"/>
      <c r="AN149" s="267"/>
      <c r="AP149" s="268"/>
      <c r="AQ149" s="268"/>
      <c r="AR149" s="268"/>
      <c r="AS149" s="266"/>
      <c r="AT149" s="268"/>
      <c r="AU149" s="266"/>
      <c r="AV149" s="267"/>
    </row>
    <row r="150" spans="1:48" ht="12.75">
      <c r="A150" s="161"/>
      <c r="B150" s="266"/>
      <c r="C150" s="266"/>
      <c r="D150" s="266"/>
      <c r="E150" s="266"/>
      <c r="F150" s="266"/>
      <c r="G150" s="266"/>
      <c r="H150" s="267"/>
      <c r="J150" s="268"/>
      <c r="K150" s="268"/>
      <c r="L150" s="268"/>
      <c r="M150" s="266"/>
      <c r="N150" s="268"/>
      <c r="O150" s="266"/>
      <c r="P150" s="267"/>
      <c r="R150" s="268"/>
      <c r="S150" s="268"/>
      <c r="T150" s="268"/>
      <c r="U150" s="266"/>
      <c r="V150" s="268"/>
      <c r="W150" s="266"/>
      <c r="X150" s="267"/>
      <c r="Z150" s="268"/>
      <c r="AA150" s="268"/>
      <c r="AB150" s="268"/>
      <c r="AC150" s="266"/>
      <c r="AD150" s="268"/>
      <c r="AE150" s="266"/>
      <c r="AF150" s="267"/>
      <c r="AH150" s="268"/>
      <c r="AI150" s="268"/>
      <c r="AJ150" s="268"/>
      <c r="AK150" s="266"/>
      <c r="AL150" s="268"/>
      <c r="AM150" s="266"/>
      <c r="AN150" s="267"/>
      <c r="AP150" s="268"/>
      <c r="AQ150" s="268"/>
      <c r="AR150" s="268"/>
      <c r="AS150" s="266"/>
      <c r="AT150" s="268"/>
      <c r="AU150" s="266"/>
      <c r="AV150" s="267"/>
    </row>
    <row r="151" spans="1:48" ht="12.75">
      <c r="A151" s="161"/>
      <c r="B151" s="266"/>
      <c r="C151" s="266"/>
      <c r="D151" s="266"/>
      <c r="E151" s="266"/>
      <c r="F151" s="266"/>
      <c r="G151" s="266"/>
      <c r="H151" s="267"/>
      <c r="J151" s="268"/>
      <c r="K151" s="268"/>
      <c r="L151" s="268"/>
      <c r="M151" s="266"/>
      <c r="N151" s="268"/>
      <c r="O151" s="266"/>
      <c r="P151" s="267"/>
      <c r="R151" s="268"/>
      <c r="S151" s="268"/>
      <c r="T151" s="268"/>
      <c r="U151" s="266"/>
      <c r="V151" s="268"/>
      <c r="W151" s="266"/>
      <c r="X151" s="267"/>
      <c r="Z151" s="268"/>
      <c r="AA151" s="268"/>
      <c r="AB151" s="268"/>
      <c r="AC151" s="266"/>
      <c r="AD151" s="268"/>
      <c r="AE151" s="266"/>
      <c r="AF151" s="267"/>
      <c r="AH151" s="268"/>
      <c r="AI151" s="268"/>
      <c r="AJ151" s="268"/>
      <c r="AK151" s="266"/>
      <c r="AL151" s="268"/>
      <c r="AM151" s="266"/>
      <c r="AN151" s="267"/>
      <c r="AP151" s="268"/>
      <c r="AQ151" s="268"/>
      <c r="AR151" s="268"/>
      <c r="AS151" s="266"/>
      <c r="AT151" s="268"/>
      <c r="AU151" s="266"/>
      <c r="AV151" s="267"/>
    </row>
    <row r="152" spans="1:48" ht="12.75">
      <c r="A152" s="161"/>
      <c r="B152" s="266"/>
      <c r="C152" s="266"/>
      <c r="D152" s="266"/>
      <c r="E152" s="266"/>
      <c r="F152" s="266"/>
      <c r="G152" s="266"/>
      <c r="H152" s="267"/>
      <c r="J152" s="268"/>
      <c r="K152" s="268"/>
      <c r="L152" s="268"/>
      <c r="M152" s="266"/>
      <c r="N152" s="268"/>
      <c r="O152" s="266"/>
      <c r="P152" s="267"/>
      <c r="R152" s="268"/>
      <c r="S152" s="268"/>
      <c r="T152" s="268"/>
      <c r="U152" s="266"/>
      <c r="V152" s="268"/>
      <c r="W152" s="266"/>
      <c r="X152" s="267"/>
      <c r="Z152" s="268"/>
      <c r="AA152" s="268"/>
      <c r="AB152" s="268"/>
      <c r="AC152" s="266"/>
      <c r="AD152" s="268"/>
      <c r="AE152" s="266"/>
      <c r="AF152" s="267"/>
      <c r="AH152" s="268"/>
      <c r="AI152" s="268"/>
      <c r="AJ152" s="268"/>
      <c r="AK152" s="266"/>
      <c r="AL152" s="268"/>
      <c r="AM152" s="266"/>
      <c r="AN152" s="267"/>
      <c r="AP152" s="268"/>
      <c r="AQ152" s="268"/>
      <c r="AR152" s="268"/>
      <c r="AS152" s="266"/>
      <c r="AT152" s="268"/>
      <c r="AU152" s="266"/>
      <c r="AV152" s="267"/>
    </row>
    <row r="153" spans="1:48" ht="12.75">
      <c r="A153" s="161"/>
      <c r="B153" s="266"/>
      <c r="C153" s="266"/>
      <c r="D153" s="266"/>
      <c r="E153" s="266"/>
      <c r="F153" s="266"/>
      <c r="G153" s="266"/>
      <c r="H153" s="267"/>
      <c r="J153" s="268"/>
      <c r="K153" s="268"/>
      <c r="L153" s="268"/>
      <c r="M153" s="266"/>
      <c r="N153" s="268"/>
      <c r="O153" s="266"/>
      <c r="P153" s="267"/>
      <c r="R153" s="268"/>
      <c r="S153" s="268"/>
      <c r="T153" s="268"/>
      <c r="U153" s="266"/>
      <c r="V153" s="268"/>
      <c r="W153" s="266"/>
      <c r="X153" s="267"/>
      <c r="Z153" s="268"/>
      <c r="AA153" s="268"/>
      <c r="AB153" s="268"/>
      <c r="AC153" s="266"/>
      <c r="AD153" s="268"/>
      <c r="AE153" s="266"/>
      <c r="AF153" s="267"/>
      <c r="AH153" s="268"/>
      <c r="AI153" s="268"/>
      <c r="AJ153" s="268"/>
      <c r="AK153" s="266"/>
      <c r="AL153" s="268"/>
      <c r="AM153" s="266"/>
      <c r="AN153" s="267"/>
      <c r="AP153" s="268"/>
      <c r="AQ153" s="268"/>
      <c r="AR153" s="268"/>
      <c r="AS153" s="266"/>
      <c r="AT153" s="268"/>
      <c r="AU153" s="266"/>
      <c r="AV153" s="267"/>
    </row>
    <row r="154" spans="1:48" ht="12.75">
      <c r="A154" s="161"/>
      <c r="B154" s="266"/>
      <c r="C154" s="266"/>
      <c r="D154" s="266"/>
      <c r="E154" s="266"/>
      <c r="F154" s="266"/>
      <c r="G154" s="266"/>
      <c r="H154" s="267"/>
      <c r="J154" s="268"/>
      <c r="K154" s="268"/>
      <c r="L154" s="268"/>
      <c r="M154" s="266"/>
      <c r="N154" s="268"/>
      <c r="O154" s="266"/>
      <c r="P154" s="267"/>
      <c r="R154" s="268"/>
      <c r="S154" s="268"/>
      <c r="T154" s="268"/>
      <c r="U154" s="266"/>
      <c r="V154" s="268"/>
      <c r="W154" s="266"/>
      <c r="X154" s="267"/>
      <c r="Z154" s="268"/>
      <c r="AA154" s="268"/>
      <c r="AB154" s="268"/>
      <c r="AC154" s="266"/>
      <c r="AD154" s="268"/>
      <c r="AE154" s="266"/>
      <c r="AF154" s="267"/>
      <c r="AH154" s="268"/>
      <c r="AI154" s="268"/>
      <c r="AJ154" s="268"/>
      <c r="AK154" s="266"/>
      <c r="AL154" s="268"/>
      <c r="AM154" s="266"/>
      <c r="AN154" s="267"/>
      <c r="AP154" s="268"/>
      <c r="AQ154" s="268"/>
      <c r="AR154" s="268"/>
      <c r="AS154" s="266"/>
      <c r="AT154" s="268"/>
      <c r="AU154" s="266"/>
      <c r="AV154" s="267"/>
    </row>
    <row r="155" spans="1:48" ht="12.75">
      <c r="A155" s="161"/>
      <c r="B155" s="266"/>
      <c r="C155" s="266"/>
      <c r="D155" s="266"/>
      <c r="E155" s="266"/>
      <c r="F155" s="266"/>
      <c r="G155" s="266"/>
      <c r="H155" s="267"/>
      <c r="J155" s="268"/>
      <c r="K155" s="268"/>
      <c r="L155" s="268"/>
      <c r="M155" s="266"/>
      <c r="N155" s="268"/>
      <c r="O155" s="266"/>
      <c r="P155" s="267"/>
      <c r="R155" s="268"/>
      <c r="S155" s="268"/>
      <c r="T155" s="268"/>
      <c r="U155" s="266"/>
      <c r="V155" s="268"/>
      <c r="W155" s="266"/>
      <c r="X155" s="267"/>
      <c r="Z155" s="268"/>
      <c r="AA155" s="268"/>
      <c r="AB155" s="268"/>
      <c r="AC155" s="266"/>
      <c r="AD155" s="268"/>
      <c r="AE155" s="266"/>
      <c r="AF155" s="267"/>
      <c r="AH155" s="268"/>
      <c r="AI155" s="268"/>
      <c r="AJ155" s="268"/>
      <c r="AK155" s="266"/>
      <c r="AL155" s="268"/>
      <c r="AM155" s="266"/>
      <c r="AN155" s="267"/>
      <c r="AP155" s="268"/>
      <c r="AQ155" s="268"/>
      <c r="AR155" s="268"/>
      <c r="AS155" s="266"/>
      <c r="AT155" s="268"/>
      <c r="AU155" s="266"/>
      <c r="AV155" s="267"/>
    </row>
    <row r="156" spans="1:48" ht="12.75">
      <c r="A156" s="161"/>
      <c r="B156" s="266"/>
      <c r="C156" s="266"/>
      <c r="D156" s="266"/>
      <c r="E156" s="266"/>
      <c r="F156" s="266"/>
      <c r="G156" s="266"/>
      <c r="H156" s="267"/>
      <c r="J156" s="268"/>
      <c r="K156" s="268"/>
      <c r="L156" s="268"/>
      <c r="M156" s="266"/>
      <c r="N156" s="268"/>
      <c r="O156" s="266"/>
      <c r="P156" s="267"/>
      <c r="R156" s="268"/>
      <c r="S156" s="268"/>
      <c r="T156" s="268"/>
      <c r="U156" s="266"/>
      <c r="V156" s="268"/>
      <c r="W156" s="266"/>
      <c r="X156" s="267"/>
      <c r="Z156" s="268"/>
      <c r="AA156" s="268"/>
      <c r="AB156" s="268"/>
      <c r="AC156" s="266"/>
      <c r="AD156" s="268"/>
      <c r="AE156" s="266"/>
      <c r="AF156" s="267"/>
      <c r="AH156" s="268"/>
      <c r="AI156" s="268"/>
      <c r="AJ156" s="268"/>
      <c r="AK156" s="266"/>
      <c r="AL156" s="268"/>
      <c r="AM156" s="266"/>
      <c r="AN156" s="267"/>
      <c r="AP156" s="268"/>
      <c r="AQ156" s="268"/>
      <c r="AR156" s="268"/>
      <c r="AS156" s="266"/>
      <c r="AT156" s="268"/>
      <c r="AU156" s="266"/>
      <c r="AV156" s="267"/>
    </row>
    <row r="157" spans="1:48" ht="12.75">
      <c r="A157" s="161"/>
      <c r="B157" s="266"/>
      <c r="C157" s="266"/>
      <c r="D157" s="266"/>
      <c r="E157" s="266"/>
      <c r="F157" s="266"/>
      <c r="G157" s="266"/>
      <c r="H157" s="267"/>
      <c r="J157" s="268"/>
      <c r="K157" s="268"/>
      <c r="L157" s="268"/>
      <c r="M157" s="266"/>
      <c r="N157" s="268"/>
      <c r="O157" s="266"/>
      <c r="P157" s="267"/>
      <c r="R157" s="268"/>
      <c r="S157" s="268"/>
      <c r="T157" s="268"/>
      <c r="U157" s="266"/>
      <c r="V157" s="268"/>
      <c r="W157" s="266"/>
      <c r="X157" s="267"/>
      <c r="Z157" s="268"/>
      <c r="AA157" s="268"/>
      <c r="AB157" s="268"/>
      <c r="AC157" s="266"/>
      <c r="AD157" s="268"/>
      <c r="AE157" s="266"/>
      <c r="AF157" s="267"/>
      <c r="AH157" s="268"/>
      <c r="AI157" s="268"/>
      <c r="AJ157" s="268"/>
      <c r="AK157" s="266"/>
      <c r="AL157" s="268"/>
      <c r="AM157" s="266"/>
      <c r="AN157" s="267"/>
      <c r="AP157" s="268"/>
      <c r="AQ157" s="268"/>
      <c r="AR157" s="268"/>
      <c r="AS157" s="266"/>
      <c r="AT157" s="268"/>
      <c r="AU157" s="266"/>
      <c r="AV157" s="267"/>
    </row>
    <row r="158" spans="1:48" ht="12.75">
      <c r="A158" s="161"/>
      <c r="B158" s="266"/>
      <c r="C158" s="266"/>
      <c r="D158" s="266"/>
      <c r="E158" s="266"/>
      <c r="F158" s="266"/>
      <c r="G158" s="266"/>
      <c r="H158" s="267"/>
      <c r="J158" s="268"/>
      <c r="K158" s="268"/>
      <c r="L158" s="268"/>
      <c r="M158" s="266"/>
      <c r="N158" s="268"/>
      <c r="O158" s="266"/>
      <c r="P158" s="267"/>
      <c r="R158" s="268"/>
      <c r="S158" s="268"/>
      <c r="T158" s="268"/>
      <c r="U158" s="266"/>
      <c r="V158" s="268"/>
      <c r="W158" s="266"/>
      <c r="X158" s="267"/>
      <c r="Z158" s="268"/>
      <c r="AA158" s="268"/>
      <c r="AB158" s="268"/>
      <c r="AC158" s="266"/>
      <c r="AD158" s="268"/>
      <c r="AE158" s="266"/>
      <c r="AF158" s="267"/>
      <c r="AH158" s="268"/>
      <c r="AI158" s="268"/>
      <c r="AJ158" s="268"/>
      <c r="AK158" s="266"/>
      <c r="AL158" s="268"/>
      <c r="AM158" s="266"/>
      <c r="AN158" s="267"/>
      <c r="AP158" s="268"/>
      <c r="AQ158" s="268"/>
      <c r="AR158" s="268"/>
      <c r="AS158" s="266"/>
      <c r="AT158" s="268"/>
      <c r="AU158" s="266"/>
      <c r="AV158" s="267"/>
    </row>
    <row r="159" spans="1:48" ht="12.75">
      <c r="A159" s="161"/>
      <c r="B159" s="266"/>
      <c r="C159" s="266"/>
      <c r="D159" s="266"/>
      <c r="E159" s="266"/>
      <c r="F159" s="266"/>
      <c r="G159" s="266"/>
      <c r="H159" s="267"/>
      <c r="J159" s="268"/>
      <c r="K159" s="268"/>
      <c r="L159" s="268"/>
      <c r="M159" s="266"/>
      <c r="N159" s="268"/>
      <c r="O159" s="266"/>
      <c r="P159" s="267"/>
      <c r="R159" s="268"/>
      <c r="S159" s="268"/>
      <c r="T159" s="268"/>
      <c r="U159" s="266"/>
      <c r="V159" s="268"/>
      <c r="W159" s="266"/>
      <c r="X159" s="267"/>
      <c r="Z159" s="268"/>
      <c r="AA159" s="268"/>
      <c r="AB159" s="268"/>
      <c r="AC159" s="266"/>
      <c r="AD159" s="268"/>
      <c r="AE159" s="266"/>
      <c r="AF159" s="267"/>
      <c r="AH159" s="268"/>
      <c r="AI159" s="268"/>
      <c r="AJ159" s="268"/>
      <c r="AK159" s="266"/>
      <c r="AL159" s="268"/>
      <c r="AM159" s="266"/>
      <c r="AN159" s="267"/>
      <c r="AP159" s="268"/>
      <c r="AQ159" s="268"/>
      <c r="AR159" s="268"/>
      <c r="AS159" s="266"/>
      <c r="AT159" s="268"/>
      <c r="AU159" s="266"/>
      <c r="AV159" s="267"/>
    </row>
    <row r="160" spans="1:48" ht="12.75">
      <c r="A160" s="161"/>
      <c r="B160" s="266"/>
      <c r="C160" s="266"/>
      <c r="D160" s="266"/>
      <c r="E160" s="266"/>
      <c r="F160" s="266"/>
      <c r="G160" s="266"/>
      <c r="H160" s="267"/>
      <c r="J160" s="268"/>
      <c r="K160" s="268"/>
      <c r="L160" s="268"/>
      <c r="M160" s="266"/>
      <c r="N160" s="268"/>
      <c r="O160" s="266"/>
      <c r="P160" s="267"/>
      <c r="R160" s="268"/>
      <c r="S160" s="268"/>
      <c r="T160" s="268"/>
      <c r="U160" s="266"/>
      <c r="V160" s="268"/>
      <c r="W160" s="266"/>
      <c r="X160" s="267"/>
      <c r="Z160" s="268"/>
      <c r="AA160" s="268"/>
      <c r="AB160" s="268"/>
      <c r="AC160" s="266"/>
      <c r="AD160" s="268"/>
      <c r="AE160" s="266"/>
      <c r="AF160" s="267"/>
      <c r="AH160" s="268"/>
      <c r="AI160" s="268"/>
      <c r="AJ160" s="268"/>
      <c r="AK160" s="266"/>
      <c r="AL160" s="268"/>
      <c r="AM160" s="266"/>
      <c r="AN160" s="267"/>
      <c r="AP160" s="268"/>
      <c r="AQ160" s="268"/>
      <c r="AR160" s="268"/>
      <c r="AS160" s="266"/>
      <c r="AT160" s="268"/>
      <c r="AU160" s="266"/>
      <c r="AV160" s="267"/>
    </row>
    <row r="161" spans="1:48" ht="12.75">
      <c r="A161" s="161"/>
      <c r="B161" s="266"/>
      <c r="C161" s="266"/>
      <c r="D161" s="266"/>
      <c r="E161" s="266"/>
      <c r="F161" s="266"/>
      <c r="G161" s="266"/>
      <c r="H161" s="267"/>
      <c r="J161" s="268"/>
      <c r="K161" s="268"/>
      <c r="L161" s="268"/>
      <c r="M161" s="266"/>
      <c r="N161" s="268"/>
      <c r="O161" s="266"/>
      <c r="P161" s="267"/>
      <c r="R161" s="268"/>
      <c r="S161" s="268"/>
      <c r="T161" s="268"/>
      <c r="U161" s="266"/>
      <c r="V161" s="268"/>
      <c r="W161" s="266"/>
      <c r="X161" s="267"/>
      <c r="Z161" s="268"/>
      <c r="AA161" s="268"/>
      <c r="AB161" s="268"/>
      <c r="AC161" s="266"/>
      <c r="AD161" s="268"/>
      <c r="AE161" s="266"/>
      <c r="AF161" s="267"/>
      <c r="AH161" s="268"/>
      <c r="AI161" s="268"/>
      <c r="AJ161" s="268"/>
      <c r="AK161" s="266"/>
      <c r="AL161" s="268"/>
      <c r="AM161" s="266"/>
      <c r="AN161" s="267"/>
      <c r="AP161" s="268"/>
      <c r="AQ161" s="268"/>
      <c r="AR161" s="268"/>
      <c r="AS161" s="266"/>
      <c r="AT161" s="268"/>
      <c r="AU161" s="266"/>
      <c r="AV161" s="267"/>
    </row>
    <row r="162" spans="1:48" ht="12.75">
      <c r="A162" s="161"/>
      <c r="B162" s="266"/>
      <c r="C162" s="266"/>
      <c r="D162" s="266"/>
      <c r="E162" s="266"/>
      <c r="F162" s="266"/>
      <c r="G162" s="266"/>
      <c r="H162" s="267"/>
      <c r="J162" s="268"/>
      <c r="K162" s="268"/>
      <c r="L162" s="268"/>
      <c r="M162" s="266"/>
      <c r="N162" s="268"/>
      <c r="O162" s="266"/>
      <c r="P162" s="267"/>
      <c r="R162" s="268"/>
      <c r="S162" s="268"/>
      <c r="T162" s="268"/>
      <c r="U162" s="266"/>
      <c r="V162" s="268"/>
      <c r="W162" s="266"/>
      <c r="X162" s="267"/>
      <c r="Z162" s="268"/>
      <c r="AA162" s="268"/>
      <c r="AB162" s="268"/>
      <c r="AC162" s="266"/>
      <c r="AD162" s="268"/>
      <c r="AE162" s="266"/>
      <c r="AF162" s="267"/>
      <c r="AH162" s="268"/>
      <c r="AI162" s="268"/>
      <c r="AJ162" s="268"/>
      <c r="AK162" s="266"/>
      <c r="AL162" s="268"/>
      <c r="AM162" s="266"/>
      <c r="AN162" s="267"/>
      <c r="AP162" s="268"/>
      <c r="AQ162" s="268"/>
      <c r="AR162" s="268"/>
      <c r="AS162" s="266"/>
      <c r="AT162" s="268"/>
      <c r="AU162" s="266"/>
      <c r="AV162" s="267"/>
    </row>
    <row r="163" spans="1:48" ht="12.75">
      <c r="A163" s="161"/>
      <c r="B163" s="266"/>
      <c r="C163" s="266"/>
      <c r="D163" s="266"/>
      <c r="E163" s="266"/>
      <c r="F163" s="266"/>
      <c r="G163" s="266"/>
      <c r="H163" s="267"/>
      <c r="J163" s="268"/>
      <c r="K163" s="268"/>
      <c r="L163" s="268"/>
      <c r="M163" s="266"/>
      <c r="N163" s="268"/>
      <c r="O163" s="266"/>
      <c r="P163" s="267"/>
      <c r="R163" s="268"/>
      <c r="S163" s="268"/>
      <c r="T163" s="268"/>
      <c r="U163" s="266"/>
      <c r="V163" s="268"/>
      <c r="W163" s="266"/>
      <c r="X163" s="267"/>
      <c r="Z163" s="268"/>
      <c r="AA163" s="268"/>
      <c r="AB163" s="268"/>
      <c r="AC163" s="266"/>
      <c r="AD163" s="268"/>
      <c r="AE163" s="266"/>
      <c r="AF163" s="267"/>
      <c r="AH163" s="268"/>
      <c r="AI163" s="268"/>
      <c r="AJ163" s="268"/>
      <c r="AK163" s="266"/>
      <c r="AL163" s="268"/>
      <c r="AM163" s="266"/>
      <c r="AN163" s="267"/>
      <c r="AP163" s="268"/>
      <c r="AQ163" s="268"/>
      <c r="AR163" s="268"/>
      <c r="AS163" s="266"/>
      <c r="AT163" s="268"/>
      <c r="AU163" s="266"/>
      <c r="AV163" s="267"/>
    </row>
    <row r="164" spans="1:48" ht="12.75">
      <c r="A164" s="161"/>
      <c r="B164" s="266"/>
      <c r="C164" s="266"/>
      <c r="D164" s="266"/>
      <c r="E164" s="266"/>
      <c r="F164" s="266"/>
      <c r="G164" s="266"/>
      <c r="H164" s="267"/>
      <c r="J164" s="268"/>
      <c r="K164" s="268"/>
      <c r="L164" s="268"/>
      <c r="M164" s="266"/>
      <c r="N164" s="268"/>
      <c r="O164" s="266"/>
      <c r="P164" s="267"/>
      <c r="R164" s="268"/>
      <c r="S164" s="268"/>
      <c r="T164" s="268"/>
      <c r="U164" s="266"/>
      <c r="V164" s="268"/>
      <c r="W164" s="266"/>
      <c r="X164" s="267"/>
      <c r="Z164" s="268"/>
      <c r="AA164" s="268"/>
      <c r="AB164" s="268"/>
      <c r="AC164" s="266"/>
      <c r="AD164" s="268"/>
      <c r="AE164" s="266"/>
      <c r="AF164" s="267"/>
      <c r="AH164" s="268"/>
      <c r="AI164" s="268"/>
      <c r="AJ164" s="268"/>
      <c r="AK164" s="266"/>
      <c r="AL164" s="268"/>
      <c r="AM164" s="266"/>
      <c r="AN164" s="267"/>
      <c r="AP164" s="268"/>
      <c r="AQ164" s="268"/>
      <c r="AR164" s="268"/>
      <c r="AS164" s="266"/>
      <c r="AT164" s="268"/>
      <c r="AU164" s="266"/>
      <c r="AV164" s="267"/>
    </row>
    <row r="165" spans="1:48" ht="12.75">
      <c r="A165" s="161"/>
      <c r="B165" s="266"/>
      <c r="C165" s="266"/>
      <c r="D165" s="266"/>
      <c r="E165" s="266"/>
      <c r="F165" s="266"/>
      <c r="G165" s="266"/>
      <c r="H165" s="267"/>
      <c r="J165" s="268"/>
      <c r="K165" s="268"/>
      <c r="L165" s="268"/>
      <c r="M165" s="266"/>
      <c r="N165" s="268"/>
      <c r="O165" s="266"/>
      <c r="P165" s="267"/>
      <c r="R165" s="268"/>
      <c r="S165" s="268"/>
      <c r="T165" s="268"/>
      <c r="U165" s="266"/>
      <c r="V165" s="268"/>
      <c r="W165" s="266"/>
      <c r="X165" s="267"/>
      <c r="Z165" s="268"/>
      <c r="AA165" s="268"/>
      <c r="AB165" s="268"/>
      <c r="AC165" s="266"/>
      <c r="AD165" s="268"/>
      <c r="AE165" s="266"/>
      <c r="AF165" s="267"/>
      <c r="AH165" s="268"/>
      <c r="AI165" s="268"/>
      <c r="AJ165" s="268"/>
      <c r="AK165" s="266"/>
      <c r="AL165" s="268"/>
      <c r="AM165" s="266"/>
      <c r="AN165" s="267"/>
      <c r="AP165" s="268"/>
      <c r="AQ165" s="268"/>
      <c r="AR165" s="268"/>
      <c r="AS165" s="266"/>
      <c r="AT165" s="268"/>
      <c r="AU165" s="266"/>
      <c r="AV165" s="267"/>
    </row>
    <row r="166" spans="1:48" ht="12.75">
      <c r="A166" s="161"/>
      <c r="B166" s="266"/>
      <c r="C166" s="266"/>
      <c r="D166" s="266"/>
      <c r="E166" s="266"/>
      <c r="F166" s="266"/>
      <c r="G166" s="266"/>
      <c r="H166" s="267"/>
      <c r="J166" s="268"/>
      <c r="K166" s="268"/>
      <c r="L166" s="268"/>
      <c r="M166" s="266"/>
      <c r="N166" s="268"/>
      <c r="O166" s="266"/>
      <c r="P166" s="267"/>
      <c r="R166" s="268"/>
      <c r="S166" s="268"/>
      <c r="T166" s="268"/>
      <c r="U166" s="266"/>
      <c r="V166" s="268"/>
      <c r="W166" s="266"/>
      <c r="X166" s="267"/>
      <c r="Z166" s="268"/>
      <c r="AA166" s="268"/>
      <c r="AB166" s="268"/>
      <c r="AC166" s="266"/>
      <c r="AD166" s="268"/>
      <c r="AE166" s="266"/>
      <c r="AF166" s="267"/>
      <c r="AH166" s="268"/>
      <c r="AI166" s="268"/>
      <c r="AJ166" s="268"/>
      <c r="AK166" s="266"/>
      <c r="AL166" s="268"/>
      <c r="AM166" s="266"/>
      <c r="AN166" s="267"/>
      <c r="AP166" s="268"/>
      <c r="AQ166" s="268"/>
      <c r="AR166" s="268"/>
      <c r="AS166" s="266"/>
      <c r="AT166" s="268"/>
      <c r="AU166" s="266"/>
      <c r="AV166" s="267"/>
    </row>
    <row r="167" spans="1:48" ht="12.75">
      <c r="A167" s="161"/>
      <c r="B167" s="266"/>
      <c r="C167" s="266"/>
      <c r="D167" s="266"/>
      <c r="E167" s="266"/>
      <c r="F167" s="266"/>
      <c r="G167" s="266"/>
      <c r="H167" s="267"/>
      <c r="J167" s="268"/>
      <c r="K167" s="268"/>
      <c r="L167" s="268"/>
      <c r="M167" s="266"/>
      <c r="N167" s="268"/>
      <c r="O167" s="266"/>
      <c r="P167" s="267"/>
      <c r="R167" s="268"/>
      <c r="S167" s="268"/>
      <c r="T167" s="268"/>
      <c r="U167" s="266"/>
      <c r="V167" s="268"/>
      <c r="W167" s="266"/>
      <c r="X167" s="267"/>
      <c r="Z167" s="268"/>
      <c r="AA167" s="268"/>
      <c r="AB167" s="268"/>
      <c r="AC167" s="266"/>
      <c r="AD167" s="268"/>
      <c r="AE167" s="266"/>
      <c r="AF167" s="267"/>
      <c r="AH167" s="268"/>
      <c r="AI167" s="268"/>
      <c r="AJ167" s="268"/>
      <c r="AK167" s="266"/>
      <c r="AL167" s="268"/>
      <c r="AM167" s="266"/>
      <c r="AN167" s="267"/>
      <c r="AP167" s="268"/>
      <c r="AQ167" s="268"/>
      <c r="AR167" s="268"/>
      <c r="AS167" s="266"/>
      <c r="AT167" s="268"/>
      <c r="AU167" s="266"/>
      <c r="AV167" s="267"/>
    </row>
    <row r="168" spans="1:48" ht="12.75">
      <c r="A168" s="161"/>
      <c r="B168" s="266"/>
      <c r="C168" s="266"/>
      <c r="D168" s="266"/>
      <c r="E168" s="266"/>
      <c r="F168" s="266"/>
      <c r="G168" s="266"/>
      <c r="H168" s="267"/>
      <c r="J168" s="268"/>
      <c r="K168" s="268"/>
      <c r="L168" s="268"/>
      <c r="M168" s="266"/>
      <c r="N168" s="268"/>
      <c r="O168" s="266"/>
      <c r="P168" s="267"/>
      <c r="R168" s="268"/>
      <c r="S168" s="268"/>
      <c r="T168" s="268"/>
      <c r="U168" s="266"/>
      <c r="V168" s="268"/>
      <c r="W168" s="266"/>
      <c r="X168" s="267"/>
      <c r="Z168" s="268"/>
      <c r="AA168" s="268"/>
      <c r="AB168" s="268"/>
      <c r="AC168" s="266"/>
      <c r="AD168" s="268"/>
      <c r="AE168" s="266"/>
      <c r="AF168" s="267"/>
      <c r="AH168" s="268"/>
      <c r="AI168" s="268"/>
      <c r="AJ168" s="268"/>
      <c r="AK168" s="266"/>
      <c r="AL168" s="268"/>
      <c r="AM168" s="266"/>
      <c r="AN168" s="267"/>
      <c r="AP168" s="268"/>
      <c r="AQ168" s="268"/>
      <c r="AR168" s="268"/>
      <c r="AS168" s="266"/>
      <c r="AT168" s="268"/>
      <c r="AU168" s="266"/>
      <c r="AV168" s="267"/>
    </row>
    <row r="169" spans="1:48" ht="12.75">
      <c r="A169" s="161"/>
      <c r="B169" s="266"/>
      <c r="C169" s="266"/>
      <c r="D169" s="266"/>
      <c r="E169" s="266"/>
      <c r="F169" s="266"/>
      <c r="G169" s="266"/>
      <c r="H169" s="267"/>
      <c r="J169" s="268"/>
      <c r="K169" s="268"/>
      <c r="L169" s="268"/>
      <c r="M169" s="266"/>
      <c r="N169" s="268"/>
      <c r="O169" s="266"/>
      <c r="P169" s="267"/>
      <c r="R169" s="268"/>
      <c r="S169" s="268"/>
      <c r="T169" s="268"/>
      <c r="U169" s="266"/>
      <c r="V169" s="268"/>
      <c r="W169" s="266"/>
      <c r="X169" s="267"/>
      <c r="Z169" s="268"/>
      <c r="AA169" s="268"/>
      <c r="AB169" s="268"/>
      <c r="AC169" s="266"/>
      <c r="AD169" s="268"/>
      <c r="AE169" s="266"/>
      <c r="AF169" s="267"/>
      <c r="AH169" s="268"/>
      <c r="AI169" s="268"/>
      <c r="AJ169" s="268"/>
      <c r="AK169" s="266"/>
      <c r="AL169" s="268"/>
      <c r="AM169" s="266"/>
      <c r="AN169" s="267"/>
      <c r="AP169" s="268"/>
      <c r="AQ169" s="268"/>
      <c r="AR169" s="268"/>
      <c r="AS169" s="266"/>
      <c r="AT169" s="268"/>
      <c r="AU169" s="266"/>
      <c r="AV169" s="267"/>
    </row>
    <row r="170" spans="1:48" ht="12.75">
      <c r="A170" s="161"/>
      <c r="B170" s="266"/>
      <c r="C170" s="266"/>
      <c r="D170" s="266"/>
      <c r="E170" s="266"/>
      <c r="F170" s="266"/>
      <c r="G170" s="266"/>
      <c r="H170" s="267"/>
      <c r="J170" s="268"/>
      <c r="K170" s="268"/>
      <c r="L170" s="268"/>
      <c r="M170" s="266"/>
      <c r="N170" s="268"/>
      <c r="O170" s="266"/>
      <c r="P170" s="267"/>
      <c r="R170" s="268"/>
      <c r="S170" s="268"/>
      <c r="T170" s="268"/>
      <c r="U170" s="266"/>
      <c r="V170" s="268"/>
      <c r="W170" s="266"/>
      <c r="X170" s="267"/>
      <c r="Z170" s="268"/>
      <c r="AA170" s="268"/>
      <c r="AB170" s="268"/>
      <c r="AC170" s="266"/>
      <c r="AD170" s="268"/>
      <c r="AE170" s="266"/>
      <c r="AF170" s="267"/>
      <c r="AH170" s="268"/>
      <c r="AI170" s="268"/>
      <c r="AJ170" s="268"/>
      <c r="AK170" s="266"/>
      <c r="AL170" s="268"/>
      <c r="AM170" s="266"/>
      <c r="AN170" s="267"/>
      <c r="AP170" s="268"/>
      <c r="AQ170" s="268"/>
      <c r="AR170" s="268"/>
      <c r="AS170" s="266"/>
      <c r="AT170" s="268"/>
      <c r="AU170" s="266"/>
      <c r="AV170" s="267"/>
    </row>
    <row r="171" spans="1:48" ht="12.75">
      <c r="A171" s="161"/>
      <c r="B171" s="266"/>
      <c r="C171" s="266"/>
      <c r="D171" s="266"/>
      <c r="E171" s="266"/>
      <c r="F171" s="266"/>
      <c r="G171" s="266"/>
      <c r="H171" s="267"/>
      <c r="J171" s="268"/>
      <c r="K171" s="268"/>
      <c r="L171" s="268"/>
      <c r="M171" s="266"/>
      <c r="N171" s="268"/>
      <c r="O171" s="266"/>
      <c r="P171" s="267"/>
      <c r="R171" s="268"/>
      <c r="S171" s="268"/>
      <c r="T171" s="268"/>
      <c r="U171" s="266"/>
      <c r="V171" s="268"/>
      <c r="W171" s="266"/>
      <c r="X171" s="267"/>
      <c r="Z171" s="268"/>
      <c r="AA171" s="268"/>
      <c r="AB171" s="268"/>
      <c r="AC171" s="266"/>
      <c r="AD171" s="268"/>
      <c r="AE171" s="266"/>
      <c r="AF171" s="267"/>
      <c r="AH171" s="268"/>
      <c r="AI171" s="268"/>
      <c r="AJ171" s="268"/>
      <c r="AK171" s="266"/>
      <c r="AL171" s="268"/>
      <c r="AM171" s="266"/>
      <c r="AN171" s="267"/>
      <c r="AP171" s="268"/>
      <c r="AQ171" s="268"/>
      <c r="AR171" s="268"/>
      <c r="AS171" s="266"/>
      <c r="AT171" s="268"/>
      <c r="AU171" s="266"/>
      <c r="AV171" s="267"/>
    </row>
    <row r="172" spans="1:48" ht="12.75">
      <c r="A172" s="161"/>
      <c r="B172" s="266"/>
      <c r="C172" s="266"/>
      <c r="D172" s="266"/>
      <c r="E172" s="266"/>
      <c r="F172" s="266"/>
      <c r="G172" s="266"/>
      <c r="H172" s="267"/>
      <c r="J172" s="268"/>
      <c r="K172" s="268"/>
      <c r="L172" s="268"/>
      <c r="M172" s="266"/>
      <c r="N172" s="268"/>
      <c r="O172" s="266"/>
      <c r="P172" s="267"/>
      <c r="R172" s="268"/>
      <c r="S172" s="268"/>
      <c r="T172" s="268"/>
      <c r="U172" s="266"/>
      <c r="V172" s="268"/>
      <c r="W172" s="266"/>
      <c r="X172" s="267"/>
      <c r="Z172" s="268"/>
      <c r="AA172" s="268"/>
      <c r="AB172" s="268"/>
      <c r="AC172" s="266"/>
      <c r="AD172" s="268"/>
      <c r="AE172" s="266"/>
      <c r="AF172" s="267"/>
      <c r="AH172" s="268"/>
      <c r="AI172" s="268"/>
      <c r="AJ172" s="268"/>
      <c r="AK172" s="266"/>
      <c r="AL172" s="268"/>
      <c r="AM172" s="266"/>
      <c r="AN172" s="267"/>
      <c r="AP172" s="268"/>
      <c r="AQ172" s="268"/>
      <c r="AR172" s="268"/>
      <c r="AS172" s="266"/>
      <c r="AT172" s="268"/>
      <c r="AU172" s="266"/>
      <c r="AV172" s="267"/>
    </row>
    <row r="173" spans="1:48" ht="12.75">
      <c r="A173" s="161"/>
      <c r="B173" s="266"/>
      <c r="C173" s="266"/>
      <c r="D173" s="266"/>
      <c r="E173" s="266"/>
      <c r="F173" s="266"/>
      <c r="G173" s="266"/>
      <c r="H173" s="267"/>
      <c r="J173" s="268"/>
      <c r="K173" s="268"/>
      <c r="L173" s="268"/>
      <c r="M173" s="266"/>
      <c r="N173" s="268"/>
      <c r="O173" s="266"/>
      <c r="P173" s="267"/>
      <c r="R173" s="268"/>
      <c r="S173" s="268"/>
      <c r="T173" s="268"/>
      <c r="U173" s="266"/>
      <c r="V173" s="268"/>
      <c r="W173" s="266"/>
      <c r="X173" s="267"/>
      <c r="Z173" s="268"/>
      <c r="AA173" s="268"/>
      <c r="AB173" s="268"/>
      <c r="AC173" s="266"/>
      <c r="AD173" s="268"/>
      <c r="AE173" s="266"/>
      <c r="AF173" s="267"/>
      <c r="AH173" s="268"/>
      <c r="AI173" s="268"/>
      <c r="AJ173" s="268"/>
      <c r="AK173" s="266"/>
      <c r="AL173" s="268"/>
      <c r="AM173" s="266"/>
      <c r="AN173" s="267"/>
      <c r="AP173" s="268"/>
      <c r="AQ173" s="268"/>
      <c r="AR173" s="268"/>
      <c r="AS173" s="266"/>
      <c r="AT173" s="268"/>
      <c r="AU173" s="266"/>
      <c r="AV173" s="267"/>
    </row>
    <row r="174" spans="1:48" ht="12.75">
      <c r="A174" s="161"/>
      <c r="B174" s="266"/>
      <c r="C174" s="266"/>
      <c r="D174" s="266"/>
      <c r="E174" s="266"/>
      <c r="F174" s="266"/>
      <c r="G174" s="266"/>
      <c r="H174" s="267"/>
      <c r="J174" s="268"/>
      <c r="K174" s="268"/>
      <c r="L174" s="268"/>
      <c r="M174" s="266"/>
      <c r="N174" s="268"/>
      <c r="O174" s="266"/>
      <c r="P174" s="267"/>
      <c r="R174" s="268"/>
      <c r="S174" s="268"/>
      <c r="T174" s="268"/>
      <c r="U174" s="266"/>
      <c r="V174" s="268"/>
      <c r="W174" s="266"/>
      <c r="X174" s="267"/>
      <c r="Z174" s="268"/>
      <c r="AA174" s="268"/>
      <c r="AB174" s="268"/>
      <c r="AC174" s="266"/>
      <c r="AD174" s="268"/>
      <c r="AE174" s="266"/>
      <c r="AF174" s="267"/>
      <c r="AH174" s="268"/>
      <c r="AI174" s="268"/>
      <c r="AJ174" s="268"/>
      <c r="AK174" s="266"/>
      <c r="AL174" s="268"/>
      <c r="AM174" s="266"/>
      <c r="AN174" s="267"/>
      <c r="AP174" s="268"/>
      <c r="AQ174" s="268"/>
      <c r="AR174" s="268"/>
      <c r="AS174" s="266"/>
      <c r="AT174" s="268"/>
      <c r="AU174" s="266"/>
      <c r="AV174" s="267"/>
    </row>
    <row r="175" spans="1:48" ht="12.75">
      <c r="A175" s="161"/>
      <c r="B175" s="266"/>
      <c r="C175" s="266"/>
      <c r="D175" s="266"/>
      <c r="E175" s="266"/>
      <c r="F175" s="266"/>
      <c r="G175" s="266"/>
      <c r="H175" s="267"/>
      <c r="J175" s="268"/>
      <c r="K175" s="268"/>
      <c r="L175" s="268"/>
      <c r="M175" s="266"/>
      <c r="N175" s="268"/>
      <c r="O175" s="266"/>
      <c r="P175" s="267"/>
      <c r="R175" s="268"/>
      <c r="S175" s="268"/>
      <c r="T175" s="268"/>
      <c r="U175" s="266"/>
      <c r="V175" s="268"/>
      <c r="W175" s="266"/>
      <c r="X175" s="267"/>
      <c r="Z175" s="268"/>
      <c r="AA175" s="268"/>
      <c r="AB175" s="268"/>
      <c r="AC175" s="266"/>
      <c r="AD175" s="268"/>
      <c r="AE175" s="266"/>
      <c r="AF175" s="267"/>
      <c r="AH175" s="268"/>
      <c r="AI175" s="268"/>
      <c r="AJ175" s="268"/>
      <c r="AK175" s="266"/>
      <c r="AL175" s="268"/>
      <c r="AM175" s="266"/>
      <c r="AN175" s="267"/>
      <c r="AP175" s="268"/>
      <c r="AQ175" s="268"/>
      <c r="AR175" s="268"/>
      <c r="AS175" s="266"/>
      <c r="AT175" s="268"/>
      <c r="AU175" s="266"/>
      <c r="AV175" s="267"/>
    </row>
    <row r="176" spans="1:48" ht="12.75">
      <c r="A176" s="161"/>
      <c r="B176" s="266"/>
      <c r="C176" s="266"/>
      <c r="D176" s="266"/>
      <c r="E176" s="266"/>
      <c r="F176" s="266"/>
      <c r="G176" s="266"/>
      <c r="H176" s="267"/>
      <c r="J176" s="268"/>
      <c r="K176" s="268"/>
      <c r="L176" s="268"/>
      <c r="M176" s="266"/>
      <c r="N176" s="268"/>
      <c r="O176" s="266"/>
      <c r="P176" s="267"/>
      <c r="R176" s="268"/>
      <c r="S176" s="268"/>
      <c r="T176" s="268"/>
      <c r="U176" s="266"/>
      <c r="V176" s="268"/>
      <c r="W176" s="266"/>
      <c r="X176" s="267"/>
      <c r="Z176" s="268"/>
      <c r="AA176" s="268"/>
      <c r="AB176" s="268"/>
      <c r="AC176" s="266"/>
      <c r="AD176" s="268"/>
      <c r="AE176" s="266"/>
      <c r="AF176" s="267"/>
      <c r="AH176" s="268"/>
      <c r="AI176" s="268"/>
      <c r="AJ176" s="268"/>
      <c r="AK176" s="266"/>
      <c r="AL176" s="268"/>
      <c r="AM176" s="266"/>
      <c r="AN176" s="267"/>
      <c r="AP176" s="268"/>
      <c r="AQ176" s="268"/>
      <c r="AR176" s="268"/>
      <c r="AS176" s="266"/>
      <c r="AT176" s="268"/>
      <c r="AU176" s="266"/>
      <c r="AV176" s="267"/>
    </row>
    <row r="177" spans="1:48" ht="12.75">
      <c r="A177" s="161"/>
      <c r="B177" s="266"/>
      <c r="C177" s="266"/>
      <c r="D177" s="266"/>
      <c r="E177" s="266"/>
      <c r="F177" s="266"/>
      <c r="G177" s="266"/>
      <c r="H177" s="267"/>
      <c r="J177" s="268"/>
      <c r="K177" s="268"/>
      <c r="L177" s="268"/>
      <c r="M177" s="266"/>
      <c r="N177" s="268"/>
      <c r="O177" s="266"/>
      <c r="P177" s="267"/>
      <c r="R177" s="268"/>
      <c r="S177" s="268"/>
      <c r="T177" s="268"/>
      <c r="U177" s="266"/>
      <c r="V177" s="268"/>
      <c r="W177" s="266"/>
      <c r="X177" s="267"/>
      <c r="Z177" s="268"/>
      <c r="AA177" s="268"/>
      <c r="AB177" s="268"/>
      <c r="AC177" s="266"/>
      <c r="AD177" s="268"/>
      <c r="AE177" s="266"/>
      <c r="AF177" s="267"/>
      <c r="AH177" s="268"/>
      <c r="AI177" s="268"/>
      <c r="AJ177" s="268"/>
      <c r="AK177" s="266"/>
      <c r="AL177" s="268"/>
      <c r="AM177" s="266"/>
      <c r="AN177" s="267"/>
      <c r="AP177" s="268"/>
      <c r="AQ177" s="268"/>
      <c r="AR177" s="268"/>
      <c r="AS177" s="266"/>
      <c r="AT177" s="268"/>
      <c r="AU177" s="266"/>
      <c r="AV177" s="267"/>
    </row>
    <row r="178" spans="1:48" ht="12.75">
      <c r="A178" s="161"/>
      <c r="B178" s="266"/>
      <c r="C178" s="266"/>
      <c r="D178" s="266"/>
      <c r="E178" s="266"/>
      <c r="F178" s="266"/>
      <c r="G178" s="266"/>
      <c r="H178" s="267"/>
      <c r="J178" s="268"/>
      <c r="K178" s="268"/>
      <c r="L178" s="268"/>
      <c r="M178" s="266"/>
      <c r="N178" s="268"/>
      <c r="O178" s="266"/>
      <c r="P178" s="267"/>
      <c r="R178" s="268"/>
      <c r="S178" s="268"/>
      <c r="T178" s="268"/>
      <c r="U178" s="266"/>
      <c r="V178" s="268"/>
      <c r="W178" s="266"/>
      <c r="X178" s="267"/>
      <c r="Z178" s="268"/>
      <c r="AA178" s="268"/>
      <c r="AB178" s="268"/>
      <c r="AC178" s="266"/>
      <c r="AD178" s="268"/>
      <c r="AE178" s="266"/>
      <c r="AF178" s="267"/>
      <c r="AH178" s="268"/>
      <c r="AI178" s="268"/>
      <c r="AJ178" s="268"/>
      <c r="AK178" s="266"/>
      <c r="AL178" s="268"/>
      <c r="AM178" s="266"/>
      <c r="AN178" s="267"/>
      <c r="AP178" s="268"/>
      <c r="AQ178" s="268"/>
      <c r="AR178" s="268"/>
      <c r="AS178" s="266"/>
      <c r="AT178" s="268"/>
      <c r="AU178" s="266"/>
      <c r="AV178" s="267"/>
    </row>
    <row r="179" spans="1:48" ht="12.75">
      <c r="A179" s="161"/>
      <c r="B179" s="266"/>
      <c r="C179" s="266"/>
      <c r="D179" s="266"/>
      <c r="E179" s="266"/>
      <c r="F179" s="266"/>
      <c r="G179" s="266"/>
      <c r="H179" s="267"/>
      <c r="J179" s="268"/>
      <c r="K179" s="268"/>
      <c r="L179" s="268"/>
      <c r="M179" s="266"/>
      <c r="N179" s="268"/>
      <c r="O179" s="266"/>
      <c r="P179" s="267"/>
      <c r="R179" s="268"/>
      <c r="S179" s="268"/>
      <c r="T179" s="268"/>
      <c r="U179" s="266"/>
      <c r="V179" s="268"/>
      <c r="W179" s="266"/>
      <c r="X179" s="267"/>
      <c r="Z179" s="268"/>
      <c r="AA179" s="268"/>
      <c r="AB179" s="268"/>
      <c r="AC179" s="266"/>
      <c r="AD179" s="268"/>
      <c r="AE179" s="266"/>
      <c r="AF179" s="267"/>
      <c r="AH179" s="268"/>
      <c r="AI179" s="268"/>
      <c r="AJ179" s="268"/>
      <c r="AK179" s="266"/>
      <c r="AL179" s="268"/>
      <c r="AM179" s="266"/>
      <c r="AN179" s="267"/>
      <c r="AP179" s="268"/>
      <c r="AQ179" s="268"/>
      <c r="AR179" s="268"/>
      <c r="AS179" s="266"/>
      <c r="AT179" s="268"/>
      <c r="AU179" s="266"/>
      <c r="AV179" s="267"/>
    </row>
    <row r="180" spans="1:48" ht="12.75">
      <c r="A180" s="161"/>
      <c r="B180" s="266"/>
      <c r="C180" s="266"/>
      <c r="D180" s="266"/>
      <c r="E180" s="266"/>
      <c r="F180" s="266"/>
      <c r="G180" s="266"/>
      <c r="H180" s="267"/>
      <c r="J180" s="268"/>
      <c r="K180" s="268"/>
      <c r="L180" s="268"/>
      <c r="M180" s="266"/>
      <c r="N180" s="268"/>
      <c r="O180" s="266"/>
      <c r="P180" s="267"/>
      <c r="R180" s="268"/>
      <c r="S180" s="268"/>
      <c r="T180" s="268"/>
      <c r="U180" s="266"/>
      <c r="V180" s="268"/>
      <c r="W180" s="266"/>
      <c r="X180" s="267"/>
      <c r="Z180" s="268"/>
      <c r="AA180" s="268"/>
      <c r="AB180" s="268"/>
      <c r="AC180" s="266"/>
      <c r="AD180" s="268"/>
      <c r="AE180" s="266"/>
      <c r="AF180" s="267"/>
      <c r="AH180" s="268"/>
      <c r="AI180" s="268"/>
      <c r="AJ180" s="268"/>
      <c r="AK180" s="266"/>
      <c r="AL180" s="268"/>
      <c r="AM180" s="266"/>
      <c r="AN180" s="267"/>
      <c r="AP180" s="268"/>
      <c r="AQ180" s="268"/>
      <c r="AR180" s="268"/>
      <c r="AS180" s="266"/>
      <c r="AT180" s="268"/>
      <c r="AU180" s="266"/>
      <c r="AV180" s="267"/>
    </row>
    <row r="181" spans="1:48" ht="12.75">
      <c r="A181" s="161"/>
      <c r="B181" s="266"/>
      <c r="C181" s="266"/>
      <c r="D181" s="266"/>
      <c r="E181" s="266"/>
      <c r="F181" s="266"/>
      <c r="G181" s="266"/>
      <c r="H181" s="267"/>
      <c r="J181" s="268"/>
      <c r="K181" s="268"/>
      <c r="L181" s="268"/>
      <c r="M181" s="266"/>
      <c r="N181" s="268"/>
      <c r="O181" s="266"/>
      <c r="P181" s="267"/>
      <c r="R181" s="268"/>
      <c r="S181" s="268"/>
      <c r="T181" s="268"/>
      <c r="U181" s="266"/>
      <c r="V181" s="268"/>
      <c r="W181" s="266"/>
      <c r="X181" s="267"/>
      <c r="Z181" s="268"/>
      <c r="AA181" s="268"/>
      <c r="AB181" s="268"/>
      <c r="AC181" s="266"/>
      <c r="AD181" s="268"/>
      <c r="AE181" s="266"/>
      <c r="AF181" s="267"/>
      <c r="AH181" s="268"/>
      <c r="AI181" s="268"/>
      <c r="AJ181" s="268"/>
      <c r="AK181" s="266"/>
      <c r="AL181" s="268"/>
      <c r="AM181" s="266"/>
      <c r="AN181" s="267"/>
      <c r="AP181" s="268"/>
      <c r="AQ181" s="268"/>
      <c r="AR181" s="268"/>
      <c r="AS181" s="266"/>
      <c r="AT181" s="268"/>
      <c r="AU181" s="266"/>
      <c r="AV181" s="267"/>
    </row>
    <row r="182" spans="1:48" ht="12.75">
      <c r="A182" s="161"/>
      <c r="B182" s="266"/>
      <c r="C182" s="266"/>
      <c r="D182" s="266"/>
      <c r="E182" s="266"/>
      <c r="F182" s="266"/>
      <c r="G182" s="266"/>
      <c r="H182" s="267"/>
      <c r="J182" s="268"/>
      <c r="K182" s="268"/>
      <c r="L182" s="268"/>
      <c r="M182" s="266"/>
      <c r="N182" s="268"/>
      <c r="O182" s="266"/>
      <c r="P182" s="267"/>
      <c r="R182" s="268"/>
      <c r="S182" s="268"/>
      <c r="T182" s="268"/>
      <c r="U182" s="266"/>
      <c r="V182" s="268"/>
      <c r="W182" s="266"/>
      <c r="X182" s="267"/>
      <c r="Z182" s="268"/>
      <c r="AA182" s="268"/>
      <c r="AB182" s="268"/>
      <c r="AC182" s="266"/>
      <c r="AD182" s="268"/>
      <c r="AE182" s="266"/>
      <c r="AF182" s="267"/>
      <c r="AH182" s="268"/>
      <c r="AI182" s="268"/>
      <c r="AJ182" s="268"/>
      <c r="AK182" s="266"/>
      <c r="AL182" s="268"/>
      <c r="AM182" s="266"/>
      <c r="AN182" s="267"/>
      <c r="AP182" s="268"/>
      <c r="AQ182" s="268"/>
      <c r="AR182" s="268"/>
      <c r="AS182" s="266"/>
      <c r="AT182" s="268"/>
      <c r="AU182" s="266"/>
      <c r="AV182" s="267"/>
    </row>
    <row r="183" spans="1:48" ht="12.75">
      <c r="A183" s="161"/>
      <c r="B183" s="266"/>
      <c r="C183" s="266"/>
      <c r="D183" s="266"/>
      <c r="E183" s="266"/>
      <c r="F183" s="266"/>
      <c r="G183" s="266"/>
      <c r="H183" s="267"/>
      <c r="J183" s="268"/>
      <c r="K183" s="268"/>
      <c r="L183" s="268"/>
      <c r="M183" s="266"/>
      <c r="N183" s="268"/>
      <c r="O183" s="266"/>
      <c r="P183" s="267"/>
      <c r="R183" s="268"/>
      <c r="S183" s="268"/>
      <c r="T183" s="268"/>
      <c r="U183" s="266"/>
      <c r="V183" s="268"/>
      <c r="W183" s="266"/>
      <c r="X183" s="267"/>
      <c r="Z183" s="268"/>
      <c r="AA183" s="268"/>
      <c r="AB183" s="268"/>
      <c r="AC183" s="266"/>
      <c r="AD183" s="268"/>
      <c r="AE183" s="266"/>
      <c r="AF183" s="267"/>
      <c r="AH183" s="268"/>
      <c r="AI183" s="268"/>
      <c r="AJ183" s="268"/>
      <c r="AK183" s="266"/>
      <c r="AL183" s="268"/>
      <c r="AM183" s="266"/>
      <c r="AN183" s="267"/>
      <c r="AP183" s="268"/>
      <c r="AQ183" s="268"/>
      <c r="AR183" s="268"/>
      <c r="AS183" s="266"/>
      <c r="AT183" s="268"/>
      <c r="AU183" s="266"/>
      <c r="AV183" s="267"/>
    </row>
    <row r="184" spans="1:48" ht="12.75">
      <c r="A184" s="161"/>
      <c r="B184" s="266"/>
      <c r="C184" s="266"/>
      <c r="D184" s="266"/>
      <c r="E184" s="266"/>
      <c r="F184" s="266"/>
      <c r="G184" s="266"/>
      <c r="H184" s="267"/>
      <c r="J184" s="268"/>
      <c r="K184" s="268"/>
      <c r="L184" s="268"/>
      <c r="M184" s="266"/>
      <c r="N184" s="268"/>
      <c r="O184" s="266"/>
      <c r="P184" s="267"/>
      <c r="R184" s="268"/>
      <c r="S184" s="268"/>
      <c r="T184" s="268"/>
      <c r="U184" s="266"/>
      <c r="V184" s="268"/>
      <c r="W184" s="266"/>
      <c r="X184" s="267"/>
      <c r="Z184" s="268"/>
      <c r="AA184" s="268"/>
      <c r="AB184" s="268"/>
      <c r="AC184" s="266"/>
      <c r="AD184" s="268"/>
      <c r="AE184" s="266"/>
      <c r="AF184" s="267"/>
      <c r="AH184" s="268"/>
      <c r="AI184" s="268"/>
      <c r="AJ184" s="268"/>
      <c r="AK184" s="266"/>
      <c r="AL184" s="268"/>
      <c r="AM184" s="266"/>
      <c r="AN184" s="267"/>
      <c r="AP184" s="268"/>
      <c r="AQ184" s="268"/>
      <c r="AR184" s="268"/>
      <c r="AS184" s="266"/>
      <c r="AT184" s="268"/>
      <c r="AU184" s="266"/>
      <c r="AV184" s="267"/>
    </row>
    <row r="185" spans="1:48" ht="12.75">
      <c r="A185" s="161"/>
      <c r="B185" s="266"/>
      <c r="C185" s="266"/>
      <c r="D185" s="266"/>
      <c r="E185" s="266"/>
      <c r="F185" s="266"/>
      <c r="G185" s="266"/>
      <c r="H185" s="267"/>
      <c r="J185" s="268"/>
      <c r="K185" s="268"/>
      <c r="L185" s="268"/>
      <c r="M185" s="266"/>
      <c r="N185" s="268"/>
      <c r="O185" s="266"/>
      <c r="P185" s="267"/>
      <c r="R185" s="268"/>
      <c r="S185" s="268"/>
      <c r="T185" s="268"/>
      <c r="U185" s="266"/>
      <c r="V185" s="268"/>
      <c r="W185" s="266"/>
      <c r="X185" s="267"/>
      <c r="Z185" s="268"/>
      <c r="AA185" s="268"/>
      <c r="AB185" s="268"/>
      <c r="AC185" s="266"/>
      <c r="AD185" s="268"/>
      <c r="AE185" s="266"/>
      <c r="AF185" s="267"/>
      <c r="AH185" s="268"/>
      <c r="AI185" s="268"/>
      <c r="AJ185" s="268"/>
      <c r="AK185" s="266"/>
      <c r="AL185" s="268"/>
      <c r="AM185" s="266"/>
      <c r="AN185" s="267"/>
      <c r="AP185" s="268"/>
      <c r="AQ185" s="268"/>
      <c r="AR185" s="268"/>
      <c r="AS185" s="266"/>
      <c r="AT185" s="268"/>
      <c r="AU185" s="266"/>
      <c r="AV185" s="267"/>
    </row>
    <row r="186" spans="1:48" ht="12.75">
      <c r="A186" s="161"/>
      <c r="B186" s="266"/>
      <c r="C186" s="266"/>
      <c r="D186" s="266"/>
      <c r="E186" s="266"/>
      <c r="F186" s="266"/>
      <c r="G186" s="266"/>
      <c r="H186" s="267"/>
      <c r="J186" s="268"/>
      <c r="K186" s="268"/>
      <c r="L186" s="268"/>
      <c r="M186" s="266"/>
      <c r="N186" s="268"/>
      <c r="O186" s="266"/>
      <c r="P186" s="267"/>
      <c r="R186" s="268"/>
      <c r="S186" s="268"/>
      <c r="T186" s="268"/>
      <c r="U186" s="266"/>
      <c r="V186" s="268"/>
      <c r="W186" s="266"/>
      <c r="X186" s="267"/>
      <c r="Z186" s="268"/>
      <c r="AA186" s="268"/>
      <c r="AB186" s="268"/>
      <c r="AC186" s="266"/>
      <c r="AD186" s="268"/>
      <c r="AE186" s="266"/>
      <c r="AF186" s="267"/>
      <c r="AH186" s="268"/>
      <c r="AI186" s="268"/>
      <c r="AJ186" s="268"/>
      <c r="AK186" s="266"/>
      <c r="AL186" s="268"/>
      <c r="AM186" s="266"/>
      <c r="AN186" s="267"/>
      <c r="AP186" s="268"/>
      <c r="AQ186" s="268"/>
      <c r="AR186" s="268"/>
      <c r="AS186" s="266"/>
      <c r="AT186" s="268"/>
      <c r="AU186" s="266"/>
      <c r="AV186" s="267"/>
    </row>
    <row r="187" spans="1:48" ht="12.75">
      <c r="A187" s="161"/>
      <c r="B187" s="266"/>
      <c r="C187" s="266"/>
      <c r="D187" s="266"/>
      <c r="E187" s="266"/>
      <c r="F187" s="266"/>
      <c r="G187" s="266"/>
      <c r="H187" s="267"/>
      <c r="J187" s="268"/>
      <c r="K187" s="268"/>
      <c r="L187" s="268"/>
      <c r="M187" s="266"/>
      <c r="N187" s="268"/>
      <c r="O187" s="266"/>
      <c r="P187" s="267"/>
      <c r="R187" s="268"/>
      <c r="S187" s="268"/>
      <c r="T187" s="268"/>
      <c r="U187" s="266"/>
      <c r="V187" s="268"/>
      <c r="W187" s="266"/>
      <c r="X187" s="267"/>
      <c r="Z187" s="268"/>
      <c r="AA187" s="268"/>
      <c r="AB187" s="268"/>
      <c r="AC187" s="266"/>
      <c r="AD187" s="268"/>
      <c r="AE187" s="266"/>
      <c r="AF187" s="267"/>
      <c r="AH187" s="268"/>
      <c r="AI187" s="268"/>
      <c r="AJ187" s="268"/>
      <c r="AK187" s="266"/>
      <c r="AL187" s="268"/>
      <c r="AM187" s="266"/>
      <c r="AN187" s="267"/>
      <c r="AP187" s="268"/>
      <c r="AQ187" s="268"/>
      <c r="AR187" s="268"/>
      <c r="AS187" s="266"/>
      <c r="AT187" s="268"/>
      <c r="AU187" s="266"/>
      <c r="AV187" s="267"/>
    </row>
    <row r="188" spans="1:48" ht="12.75">
      <c r="A188" s="161"/>
      <c r="B188" s="266"/>
      <c r="C188" s="266"/>
      <c r="D188" s="266"/>
      <c r="E188" s="266"/>
      <c r="F188" s="266"/>
      <c r="G188" s="266"/>
      <c r="H188" s="267"/>
      <c r="J188" s="268"/>
      <c r="K188" s="268"/>
      <c r="L188" s="268"/>
      <c r="M188" s="266"/>
      <c r="N188" s="268"/>
      <c r="O188" s="266"/>
      <c r="P188" s="267"/>
      <c r="R188" s="268"/>
      <c r="S188" s="268"/>
      <c r="T188" s="268"/>
      <c r="U188" s="266"/>
      <c r="V188" s="268"/>
      <c r="W188" s="266"/>
      <c r="X188" s="267"/>
      <c r="Z188" s="268"/>
      <c r="AA188" s="268"/>
      <c r="AB188" s="268"/>
      <c r="AC188" s="266"/>
      <c r="AD188" s="268"/>
      <c r="AE188" s="266"/>
      <c r="AF188" s="267"/>
      <c r="AH188" s="268"/>
      <c r="AI188" s="268"/>
      <c r="AJ188" s="268"/>
      <c r="AK188" s="266"/>
      <c r="AL188" s="268"/>
      <c r="AM188" s="266"/>
      <c r="AN188" s="267"/>
      <c r="AP188" s="268"/>
      <c r="AQ188" s="268"/>
      <c r="AR188" s="268"/>
      <c r="AS188" s="266"/>
      <c r="AT188" s="268"/>
      <c r="AU188" s="266"/>
      <c r="AV188" s="267"/>
    </row>
    <row r="189" spans="1:48" ht="12.75">
      <c r="A189" s="161"/>
      <c r="B189" s="266"/>
      <c r="C189" s="266"/>
      <c r="D189" s="266"/>
      <c r="E189" s="266"/>
      <c r="F189" s="266"/>
      <c r="G189" s="266"/>
      <c r="H189" s="267"/>
      <c r="J189" s="268"/>
      <c r="K189" s="268"/>
      <c r="L189" s="268"/>
      <c r="M189" s="266"/>
      <c r="N189" s="268"/>
      <c r="O189" s="266"/>
      <c r="P189" s="267"/>
      <c r="R189" s="268"/>
      <c r="S189" s="268"/>
      <c r="T189" s="268"/>
      <c r="U189" s="266"/>
      <c r="V189" s="268"/>
      <c r="W189" s="266"/>
      <c r="X189" s="267"/>
      <c r="Z189" s="268"/>
      <c r="AA189" s="268"/>
      <c r="AB189" s="268"/>
      <c r="AC189" s="266"/>
      <c r="AD189" s="268"/>
      <c r="AE189" s="266"/>
      <c r="AF189" s="267"/>
      <c r="AH189" s="268"/>
      <c r="AI189" s="268"/>
      <c r="AJ189" s="268"/>
      <c r="AK189" s="266"/>
      <c r="AL189" s="268"/>
      <c r="AM189" s="266"/>
      <c r="AN189" s="267"/>
      <c r="AP189" s="268"/>
      <c r="AQ189" s="268"/>
      <c r="AR189" s="268"/>
      <c r="AS189" s="266"/>
      <c r="AT189" s="268"/>
      <c r="AU189" s="266"/>
      <c r="AV189" s="267"/>
    </row>
    <row r="190" spans="1:48" ht="12.75">
      <c r="A190" s="161"/>
      <c r="B190" s="266"/>
      <c r="C190" s="266"/>
      <c r="D190" s="266"/>
      <c r="E190" s="266"/>
      <c r="F190" s="266"/>
      <c r="G190" s="266"/>
      <c r="H190" s="267"/>
      <c r="J190" s="268"/>
      <c r="K190" s="268"/>
      <c r="L190" s="268"/>
      <c r="M190" s="266"/>
      <c r="N190" s="268"/>
      <c r="O190" s="266"/>
      <c r="P190" s="267"/>
      <c r="R190" s="268"/>
      <c r="S190" s="268"/>
      <c r="T190" s="268"/>
      <c r="U190" s="266"/>
      <c r="V190" s="268"/>
      <c r="W190" s="266"/>
      <c r="X190" s="267"/>
      <c r="Z190" s="268"/>
      <c r="AA190" s="268"/>
      <c r="AB190" s="268"/>
      <c r="AC190" s="266"/>
      <c r="AD190" s="268"/>
      <c r="AE190" s="266"/>
      <c r="AF190" s="267"/>
      <c r="AH190" s="268"/>
      <c r="AI190" s="268"/>
      <c r="AJ190" s="268"/>
      <c r="AK190" s="266"/>
      <c r="AL190" s="268"/>
      <c r="AM190" s="266"/>
      <c r="AN190" s="267"/>
      <c r="AP190" s="268"/>
      <c r="AQ190" s="268"/>
      <c r="AR190" s="268"/>
      <c r="AS190" s="266"/>
      <c r="AT190" s="268"/>
      <c r="AU190" s="266"/>
      <c r="AV190" s="267"/>
    </row>
    <row r="191" spans="1:48" ht="12.75">
      <c r="A191" s="161"/>
      <c r="B191" s="266"/>
      <c r="C191" s="266"/>
      <c r="D191" s="266"/>
      <c r="E191" s="266"/>
      <c r="F191" s="266"/>
      <c r="G191" s="266"/>
      <c r="H191" s="267"/>
      <c r="J191" s="268"/>
      <c r="K191" s="268"/>
      <c r="L191" s="268"/>
      <c r="M191" s="266"/>
      <c r="N191" s="268"/>
      <c r="O191" s="266"/>
      <c r="P191" s="267"/>
      <c r="R191" s="268"/>
      <c r="S191" s="268"/>
      <c r="T191" s="268"/>
      <c r="U191" s="266"/>
      <c r="V191" s="268"/>
      <c r="W191" s="266"/>
      <c r="X191" s="267"/>
      <c r="Z191" s="268"/>
      <c r="AA191" s="268"/>
      <c r="AB191" s="268"/>
      <c r="AC191" s="266"/>
      <c r="AD191" s="268"/>
      <c r="AE191" s="266"/>
      <c r="AF191" s="267"/>
      <c r="AH191" s="268"/>
      <c r="AI191" s="268"/>
      <c r="AJ191" s="268"/>
      <c r="AK191" s="266"/>
      <c r="AL191" s="268"/>
      <c r="AM191" s="266"/>
      <c r="AN191" s="267"/>
      <c r="AP191" s="268"/>
      <c r="AQ191" s="268"/>
      <c r="AR191" s="268"/>
      <c r="AS191" s="266"/>
      <c r="AT191" s="268"/>
      <c r="AU191" s="266"/>
      <c r="AV191" s="267"/>
    </row>
    <row r="192" spans="1:48" ht="12.75">
      <c r="A192" s="161"/>
      <c r="B192" s="266"/>
      <c r="C192" s="266"/>
      <c r="D192" s="266"/>
      <c r="E192" s="266"/>
      <c r="F192" s="266"/>
      <c r="G192" s="266"/>
      <c r="H192" s="267"/>
      <c r="J192" s="268"/>
      <c r="K192" s="268"/>
      <c r="L192" s="268"/>
      <c r="M192" s="266"/>
      <c r="N192" s="268"/>
      <c r="O192" s="266"/>
      <c r="P192" s="267"/>
      <c r="R192" s="268"/>
      <c r="S192" s="268"/>
      <c r="T192" s="268"/>
      <c r="U192" s="266"/>
      <c r="V192" s="268"/>
      <c r="W192" s="266"/>
      <c r="X192" s="267"/>
      <c r="Z192" s="268"/>
      <c r="AA192" s="268"/>
      <c r="AB192" s="268"/>
      <c r="AC192" s="266"/>
      <c r="AD192" s="268"/>
      <c r="AE192" s="266"/>
      <c r="AF192" s="267"/>
      <c r="AH192" s="268"/>
      <c r="AI192" s="268"/>
      <c r="AJ192" s="268"/>
      <c r="AK192" s="266"/>
      <c r="AL192" s="268"/>
      <c r="AM192" s="266"/>
      <c r="AN192" s="267"/>
      <c r="AP192" s="268"/>
      <c r="AQ192" s="268"/>
      <c r="AR192" s="268"/>
      <c r="AS192" s="266"/>
      <c r="AT192" s="268"/>
      <c r="AU192" s="266"/>
      <c r="AV192" s="267"/>
    </row>
    <row r="193" spans="1:48" ht="12.75">
      <c r="A193" s="161"/>
      <c r="B193" s="266"/>
      <c r="C193" s="266"/>
      <c r="D193" s="266"/>
      <c r="E193" s="266"/>
      <c r="F193" s="266"/>
      <c r="G193" s="266"/>
      <c r="H193" s="267"/>
      <c r="J193" s="268"/>
      <c r="K193" s="268"/>
      <c r="L193" s="268"/>
      <c r="M193" s="266"/>
      <c r="N193" s="268"/>
      <c r="O193" s="266"/>
      <c r="P193" s="267"/>
      <c r="R193" s="268"/>
      <c r="S193" s="268"/>
      <c r="T193" s="268"/>
      <c r="U193" s="266"/>
      <c r="V193" s="268"/>
      <c r="W193" s="266"/>
      <c r="X193" s="267"/>
      <c r="Z193" s="268"/>
      <c r="AA193" s="268"/>
      <c r="AB193" s="268"/>
      <c r="AC193" s="266"/>
      <c r="AD193" s="268"/>
      <c r="AE193" s="266"/>
      <c r="AF193" s="267"/>
      <c r="AH193" s="268"/>
      <c r="AI193" s="268"/>
      <c r="AJ193" s="268"/>
      <c r="AK193" s="266"/>
      <c r="AL193" s="268"/>
      <c r="AM193" s="266"/>
      <c r="AN193" s="267"/>
      <c r="AP193" s="268"/>
      <c r="AQ193" s="268"/>
      <c r="AR193" s="268"/>
      <c r="AS193" s="266"/>
      <c r="AT193" s="268"/>
      <c r="AU193" s="266"/>
      <c r="AV193" s="267"/>
    </row>
    <row r="194" spans="1:48" ht="12.75">
      <c r="A194" s="161"/>
      <c r="B194" s="266"/>
      <c r="C194" s="266"/>
      <c r="D194" s="266"/>
      <c r="E194" s="266"/>
      <c r="F194" s="266"/>
      <c r="G194" s="266"/>
      <c r="H194" s="267"/>
      <c r="J194" s="268"/>
      <c r="K194" s="268"/>
      <c r="L194" s="268"/>
      <c r="M194" s="266"/>
      <c r="N194" s="268"/>
      <c r="O194" s="266"/>
      <c r="P194" s="267"/>
      <c r="R194" s="268"/>
      <c r="S194" s="268"/>
      <c r="T194" s="268"/>
      <c r="U194" s="266"/>
      <c r="V194" s="268"/>
      <c r="W194" s="266"/>
      <c r="X194" s="267"/>
      <c r="Z194" s="268"/>
      <c r="AA194" s="268"/>
      <c r="AB194" s="268"/>
      <c r="AC194" s="266"/>
      <c r="AD194" s="268"/>
      <c r="AE194" s="266"/>
      <c r="AF194" s="267"/>
      <c r="AH194" s="268"/>
      <c r="AI194" s="268"/>
      <c r="AJ194" s="268"/>
      <c r="AK194" s="266"/>
      <c r="AL194" s="268"/>
      <c r="AM194" s="266"/>
      <c r="AN194" s="267"/>
      <c r="AP194" s="268"/>
      <c r="AQ194" s="268"/>
      <c r="AR194" s="268"/>
      <c r="AS194" s="266"/>
      <c r="AT194" s="268"/>
      <c r="AU194" s="266"/>
      <c r="AV194" s="267"/>
    </row>
    <row r="195" spans="1:48" ht="12.75">
      <c r="A195" s="161"/>
      <c r="B195" s="266"/>
      <c r="C195" s="266"/>
      <c r="D195" s="266"/>
      <c r="E195" s="266"/>
      <c r="F195" s="266"/>
      <c r="G195" s="266"/>
      <c r="H195" s="267"/>
      <c r="J195" s="268"/>
      <c r="K195" s="268"/>
      <c r="L195" s="268"/>
      <c r="M195" s="266"/>
      <c r="N195" s="268"/>
      <c r="O195" s="266"/>
      <c r="P195" s="267"/>
      <c r="R195" s="268"/>
      <c r="S195" s="268"/>
      <c r="T195" s="268"/>
      <c r="U195" s="266"/>
      <c r="V195" s="268"/>
      <c r="W195" s="266"/>
      <c r="X195" s="267"/>
      <c r="Z195" s="268"/>
      <c r="AA195" s="268"/>
      <c r="AB195" s="268"/>
      <c r="AC195" s="266"/>
      <c r="AD195" s="268"/>
      <c r="AE195" s="266"/>
      <c r="AF195" s="267"/>
      <c r="AH195" s="268"/>
      <c r="AI195" s="268"/>
      <c r="AJ195" s="268"/>
      <c r="AK195" s="266"/>
      <c r="AL195" s="268"/>
      <c r="AM195" s="266"/>
      <c r="AN195" s="267"/>
      <c r="AP195" s="268"/>
      <c r="AQ195" s="268"/>
      <c r="AR195" s="268"/>
      <c r="AS195" s="266"/>
      <c r="AT195" s="268"/>
      <c r="AU195" s="266"/>
      <c r="AV195" s="267"/>
    </row>
    <row r="196" spans="1:48" ht="12.75">
      <c r="A196" s="161"/>
      <c r="B196" s="266"/>
      <c r="C196" s="266"/>
      <c r="D196" s="266"/>
      <c r="E196" s="266"/>
      <c r="F196" s="266"/>
      <c r="G196" s="266"/>
      <c r="H196" s="267"/>
      <c r="J196" s="268"/>
      <c r="K196" s="268"/>
      <c r="L196" s="268"/>
      <c r="M196" s="266"/>
      <c r="N196" s="268"/>
      <c r="O196" s="266"/>
      <c r="P196" s="267"/>
      <c r="R196" s="268"/>
      <c r="S196" s="268"/>
      <c r="T196" s="268"/>
      <c r="U196" s="266"/>
      <c r="V196" s="268"/>
      <c r="W196" s="266"/>
      <c r="X196" s="267"/>
      <c r="Z196" s="268"/>
      <c r="AA196" s="268"/>
      <c r="AB196" s="268"/>
      <c r="AC196" s="266"/>
      <c r="AD196" s="268"/>
      <c r="AE196" s="266"/>
      <c r="AF196" s="267"/>
      <c r="AH196" s="268"/>
      <c r="AI196" s="268"/>
      <c r="AJ196" s="268"/>
      <c r="AK196" s="266"/>
      <c r="AL196" s="268"/>
      <c r="AM196" s="266"/>
      <c r="AN196" s="267"/>
      <c r="AP196" s="268"/>
      <c r="AQ196" s="268"/>
      <c r="AR196" s="268"/>
      <c r="AS196" s="266"/>
      <c r="AT196" s="268"/>
      <c r="AU196" s="266"/>
      <c r="AV196" s="267"/>
    </row>
    <row r="197" spans="1:48" ht="12.75">
      <c r="A197" s="161"/>
      <c r="B197" s="266"/>
      <c r="C197" s="266"/>
      <c r="D197" s="266"/>
      <c r="E197" s="266"/>
      <c r="F197" s="266"/>
      <c r="G197" s="266"/>
      <c r="H197" s="267"/>
      <c r="J197" s="268"/>
      <c r="K197" s="268"/>
      <c r="L197" s="268"/>
      <c r="M197" s="266"/>
      <c r="N197" s="268"/>
      <c r="O197" s="266"/>
      <c r="P197" s="267"/>
      <c r="R197" s="268"/>
      <c r="S197" s="268"/>
      <c r="T197" s="268"/>
      <c r="U197" s="266"/>
      <c r="V197" s="268"/>
      <c r="W197" s="266"/>
      <c r="X197" s="267"/>
      <c r="Z197" s="268"/>
      <c r="AA197" s="268"/>
      <c r="AB197" s="268"/>
      <c r="AC197" s="266"/>
      <c r="AD197" s="268"/>
      <c r="AE197" s="266"/>
      <c r="AF197" s="267"/>
      <c r="AH197" s="268"/>
      <c r="AI197" s="268"/>
      <c r="AJ197" s="268"/>
      <c r="AK197" s="266"/>
      <c r="AL197" s="268"/>
      <c r="AM197" s="266"/>
      <c r="AN197" s="267"/>
      <c r="AP197" s="268"/>
      <c r="AQ197" s="268"/>
      <c r="AR197" s="268"/>
      <c r="AS197" s="266"/>
      <c r="AT197" s="268"/>
      <c r="AU197" s="266"/>
      <c r="AV197" s="267"/>
    </row>
  </sheetData>
  <sheetProtection/>
  <printOptions/>
  <pageMargins left="0.35433070866141736" right="0.2755905511811024" top="0.3937007874015748" bottom="0.07874015748031496" header="0.31496062992125984" footer="0.1968503937007874"/>
  <pageSetup fitToWidth="100" horizontalDpi="600" verticalDpi="600" orientation="landscape" paperSize="9" scale="92" r:id="rId2"/>
  <headerFooter alignWithMargins="0">
    <oddHeader>&amp;R&amp;G</oddHeader>
    <oddFooter>&amp;L&amp;D | &amp;T CET&amp;C&amp;P / &amp;N&amp;RPlease note that it depends on your PC settings, if commas or periods are displayed.</oddFooter>
  </headerFooter>
  <colBreaks count="5" manualBreakCount="5">
    <brk id="9" max="39" man="1"/>
    <brk id="17" max="39" man="1"/>
    <brk id="25" max="39" man="1"/>
    <brk id="33" max="39" man="1"/>
    <brk id="41" max="39" man="1"/>
  </colBreaks>
  <legacyDrawingHF r:id="rId1"/>
</worksheet>
</file>

<file path=xl/worksheets/sheet3.xml><?xml version="1.0" encoding="utf-8"?>
<worksheet xmlns="http://schemas.openxmlformats.org/spreadsheetml/2006/main" xmlns:r="http://schemas.openxmlformats.org/officeDocument/2006/relationships">
  <dimension ref="A1:BE149"/>
  <sheetViews>
    <sheetView showGridLines="0" zoomScaleSheetLayoutView="75" zoomScalePageLayoutView="0" workbookViewId="0" topLeftCell="A1">
      <pane xSplit="1" ySplit="5" topLeftCell="X6"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12.00390625" defaultRowHeight="12.75"/>
  <cols>
    <col min="1" max="1" width="59.8515625" style="4" bestFit="1" customWidth="1"/>
    <col min="2" max="2" width="8.8515625" style="38" bestFit="1" customWidth="1"/>
    <col min="3" max="3" width="8.7109375" style="38" bestFit="1" customWidth="1"/>
    <col min="4" max="4" width="9.28125" style="38" bestFit="1" customWidth="1"/>
    <col min="5" max="5" width="8.7109375" style="38" bestFit="1" customWidth="1"/>
    <col min="6" max="9" width="8.7109375" style="38" customWidth="1"/>
    <col min="10" max="10" width="1.7109375" style="2" customWidth="1"/>
    <col min="11" max="18" width="8.7109375" style="38" customWidth="1"/>
    <col min="19" max="19" width="1.7109375" style="2" customWidth="1"/>
    <col min="20" max="23" width="8.7109375" style="38" customWidth="1"/>
    <col min="24" max="24" width="8.57421875" style="38" bestFit="1" customWidth="1"/>
    <col min="25" max="26" width="8.57421875" style="38" customWidth="1"/>
    <col min="27" max="27" width="8.7109375" style="187" customWidth="1"/>
    <col min="28" max="28" width="1.57421875" style="2" customWidth="1"/>
    <col min="29" max="32" width="8.7109375" style="38" customWidth="1"/>
    <col min="33" max="35" width="8.57421875" style="38" customWidth="1"/>
    <col min="36" max="36" width="8.7109375" style="187" customWidth="1"/>
    <col min="37" max="37" width="1.7109375" style="2" customWidth="1"/>
    <col min="38" max="44" width="8.7109375" style="38" customWidth="1"/>
    <col min="45" max="45" width="8.7109375" style="187" customWidth="1"/>
    <col min="46" max="46" width="1.7109375" style="2" customWidth="1"/>
    <col min="47" max="50" width="8.7109375" style="13" customWidth="1"/>
    <col min="51" max="53" width="8.7109375" style="38" customWidth="1"/>
    <col min="54" max="54" width="10.421875" style="187" bestFit="1" customWidth="1"/>
    <col min="55" max="55" width="1.7109375" style="2" customWidth="1"/>
    <col min="56" max="56" width="11.421875" style="0" customWidth="1"/>
    <col min="57" max="57" width="12.7109375" style="3" bestFit="1" customWidth="1"/>
    <col min="58" max="58" width="11.28125" style="3" bestFit="1" customWidth="1"/>
    <col min="59" max="60" width="12.00390625" style="3" bestFit="1" customWidth="1"/>
    <col min="61" max="62" width="12.7109375" style="3" bestFit="1" customWidth="1"/>
    <col min="63" max="63" width="10.7109375" style="3" bestFit="1" customWidth="1"/>
    <col min="64" max="64" width="12.7109375" style="3" bestFit="1" customWidth="1"/>
    <col min="65" max="66" width="12.00390625" style="3" bestFit="1" customWidth="1"/>
    <col min="67" max="67" width="12.7109375" style="3" bestFit="1" customWidth="1"/>
    <col min="68" max="68" width="14.57421875" style="3" bestFit="1" customWidth="1"/>
    <col min="69" max="69" width="10.421875" style="3" bestFit="1" customWidth="1"/>
    <col min="70" max="70" width="9.140625" style="3" customWidth="1"/>
    <col min="71" max="71" width="11.00390625" style="3" bestFit="1" customWidth="1"/>
    <col min="72" max="72" width="10.8515625" style="3" bestFit="1" customWidth="1"/>
    <col min="73" max="73" width="10.140625" style="3" bestFit="1" customWidth="1"/>
    <col min="74" max="74" width="11.00390625" style="3" bestFit="1" customWidth="1"/>
    <col min="75" max="77" width="10.7109375" style="3" bestFit="1" customWidth="1"/>
    <col min="78" max="78" width="12.00390625" style="3" bestFit="1" customWidth="1"/>
    <col min="79" max="79" width="15.140625" style="3" bestFit="1" customWidth="1"/>
    <col min="80" max="80" width="12.7109375" style="3" bestFit="1" customWidth="1"/>
    <col min="81" max="82" width="12.00390625" style="3" bestFit="1" customWidth="1"/>
    <col min="83" max="83" width="11.421875" style="3" customWidth="1"/>
    <col min="84" max="84" width="10.28125" style="3" bestFit="1" customWidth="1"/>
    <col min="85" max="85" width="11.421875" style="3" customWidth="1"/>
    <col min="86" max="86" width="10.8515625" style="3" bestFit="1" customWidth="1"/>
    <col min="87" max="87" width="10.421875" style="3" bestFit="1" customWidth="1"/>
    <col min="88" max="89" width="11.421875" style="3" customWidth="1"/>
    <col min="90" max="90" width="15.140625" style="3" bestFit="1" customWidth="1"/>
    <col min="91" max="94" width="12.00390625" style="3" bestFit="1" customWidth="1"/>
    <col min="95" max="95" width="13.8515625" style="3" bestFit="1" customWidth="1"/>
    <col min="96" max="96" width="11.00390625" style="3" bestFit="1" customWidth="1"/>
    <col min="97" max="97" width="10.7109375" style="3" bestFit="1" customWidth="1"/>
    <col min="98" max="111" width="12.00390625" style="3" bestFit="1" customWidth="1"/>
    <col min="112" max="112" width="13.8515625" style="3" bestFit="1" customWidth="1"/>
    <col min="113" max="113" width="10.421875" style="3" bestFit="1" customWidth="1"/>
    <col min="114" max="114" width="9.140625" style="3" customWidth="1"/>
    <col min="115" max="116" width="12.00390625" style="3" bestFit="1" customWidth="1"/>
    <col min="117" max="117" width="12.7109375" style="3" bestFit="1" customWidth="1"/>
    <col min="118" max="118" width="14.57421875" style="3" bestFit="1" customWidth="1"/>
    <col min="119" max="123" width="12.00390625" style="3" bestFit="1" customWidth="1"/>
    <col min="124" max="124" width="13.8515625" style="3" bestFit="1" customWidth="1"/>
    <col min="125" max="125" width="11.421875" style="3" customWidth="1"/>
    <col min="126" max="127" width="12.00390625" style="3" bestFit="1" customWidth="1"/>
    <col min="128" max="128" width="11.00390625" style="3" bestFit="1" customWidth="1"/>
    <col min="129" max="129" width="10.8515625" style="3" bestFit="1" customWidth="1"/>
    <col min="130" max="130" width="9.421875" style="3" bestFit="1" customWidth="1"/>
    <col min="131" max="131" width="11.00390625" style="3" bestFit="1" customWidth="1"/>
    <col min="132" max="134" width="10.7109375" style="3" bestFit="1" customWidth="1"/>
    <col min="135" max="135" width="12.00390625" style="3" bestFit="1" customWidth="1"/>
    <col min="136" max="16384" width="12.00390625" style="3" customWidth="1"/>
  </cols>
  <sheetData>
    <row r="1" spans="1:55" s="9" customFormat="1" ht="19.5" customHeight="1">
      <c r="A1" s="158" t="s">
        <v>119</v>
      </c>
      <c r="F1" s="19"/>
      <c r="G1" s="19"/>
      <c r="H1" s="19"/>
      <c r="I1" s="19"/>
      <c r="J1" s="10"/>
      <c r="O1" s="19"/>
      <c r="P1" s="19"/>
      <c r="Q1" s="19"/>
      <c r="R1" s="19"/>
      <c r="S1" s="19"/>
      <c r="X1" s="19"/>
      <c r="Y1" s="19"/>
      <c r="Z1" s="19"/>
      <c r="AA1" s="185"/>
      <c r="AB1" s="19"/>
      <c r="AG1" s="19"/>
      <c r="AH1" s="19"/>
      <c r="AI1" s="19"/>
      <c r="AJ1" s="185"/>
      <c r="AK1" s="19"/>
      <c r="AP1" s="19"/>
      <c r="AQ1" s="19"/>
      <c r="AR1" s="19"/>
      <c r="AS1" s="185"/>
      <c r="AU1" s="10"/>
      <c r="AV1" s="10"/>
      <c r="AW1" s="10"/>
      <c r="AX1" s="10"/>
      <c r="AY1" s="19"/>
      <c r="AZ1" s="19"/>
      <c r="BA1" s="19"/>
      <c r="BB1" s="185"/>
      <c r="BC1" s="14"/>
    </row>
    <row r="2" spans="1:55" s="9" customFormat="1" ht="19.5" customHeight="1">
      <c r="A2" s="159" t="str">
        <f>'Balance Sheets'!A2</f>
        <v>By segments and quarters as of 30 June 2015</v>
      </c>
      <c r="F2" s="19"/>
      <c r="G2" s="19"/>
      <c r="H2" s="19"/>
      <c r="I2" s="19"/>
      <c r="J2" s="10"/>
      <c r="K2" s="353"/>
      <c r="O2" s="19"/>
      <c r="P2" s="19"/>
      <c r="Q2" s="19"/>
      <c r="R2" s="19"/>
      <c r="S2" s="19"/>
      <c r="X2" s="19"/>
      <c r="Y2" s="19"/>
      <c r="Z2" s="19"/>
      <c r="AA2" s="185"/>
      <c r="AB2" s="19"/>
      <c r="AG2" s="19"/>
      <c r="AH2" s="19"/>
      <c r="AI2" s="19"/>
      <c r="AJ2" s="185"/>
      <c r="AK2" s="19"/>
      <c r="AP2" s="19"/>
      <c r="AQ2" s="19"/>
      <c r="AR2" s="19"/>
      <c r="AS2" s="185"/>
      <c r="AU2" s="10"/>
      <c r="AV2" s="10"/>
      <c r="AW2" s="10"/>
      <c r="AX2" s="10"/>
      <c r="AY2" s="19"/>
      <c r="AZ2" s="19"/>
      <c r="BA2" s="19"/>
      <c r="BB2" s="185"/>
      <c r="BC2" s="14"/>
    </row>
    <row r="3" spans="1:54" s="14" customFormat="1" ht="12" customHeight="1">
      <c r="A3" s="160"/>
      <c r="B3" s="162"/>
      <c r="C3" s="162"/>
      <c r="D3" s="162"/>
      <c r="E3" s="162"/>
      <c r="F3" s="175"/>
      <c r="G3" s="175"/>
      <c r="H3" s="175"/>
      <c r="I3" s="21"/>
      <c r="J3" s="8"/>
      <c r="K3" s="354"/>
      <c r="O3" s="21"/>
      <c r="P3" s="21"/>
      <c r="Q3" s="21"/>
      <c r="R3" s="21"/>
      <c r="S3" s="21"/>
      <c r="X3" s="21"/>
      <c r="Y3" s="21"/>
      <c r="Z3" s="21"/>
      <c r="AA3" s="177"/>
      <c r="AB3" s="21"/>
      <c r="AG3" s="21"/>
      <c r="AH3" s="21"/>
      <c r="AI3" s="21"/>
      <c r="AJ3" s="177"/>
      <c r="AK3" s="21"/>
      <c r="AP3" s="21"/>
      <c r="AQ3" s="21"/>
      <c r="AR3" s="21"/>
      <c r="AS3" s="177"/>
      <c r="AU3" s="174"/>
      <c r="AV3" s="174"/>
      <c r="AW3" s="174"/>
      <c r="AX3" s="174"/>
      <c r="AY3" s="21"/>
      <c r="AZ3" s="21"/>
      <c r="BA3" s="21"/>
      <c r="BB3" s="177"/>
    </row>
    <row r="4" spans="1:54" s="11" customFormat="1" ht="19.5" customHeight="1">
      <c r="A4" s="162"/>
      <c r="B4" s="107" t="s">
        <v>22</v>
      </c>
      <c r="C4" s="175"/>
      <c r="D4" s="175"/>
      <c r="E4" s="175"/>
      <c r="F4" s="175"/>
      <c r="G4" s="175"/>
      <c r="H4" s="175"/>
      <c r="I4" s="22"/>
      <c r="K4" s="107" t="s">
        <v>21</v>
      </c>
      <c r="L4" s="22"/>
      <c r="M4" s="22"/>
      <c r="N4" s="22"/>
      <c r="O4" s="22"/>
      <c r="P4" s="22"/>
      <c r="Q4" s="22"/>
      <c r="R4" s="22"/>
      <c r="T4" s="107" t="s">
        <v>6</v>
      </c>
      <c r="U4" s="22"/>
      <c r="V4" s="22"/>
      <c r="W4" s="22"/>
      <c r="X4" s="22"/>
      <c r="Y4" s="22"/>
      <c r="Z4" s="22"/>
      <c r="AA4" s="186"/>
      <c r="AC4" s="107" t="s">
        <v>54</v>
      </c>
      <c r="AD4" s="22"/>
      <c r="AE4" s="22"/>
      <c r="AF4" s="22"/>
      <c r="AG4" s="22"/>
      <c r="AH4" s="22"/>
      <c r="AI4" s="22"/>
      <c r="AJ4" s="186"/>
      <c r="AL4" s="107" t="s">
        <v>56</v>
      </c>
      <c r="AM4" s="22"/>
      <c r="AN4" s="22"/>
      <c r="AO4" s="22"/>
      <c r="AP4" s="22"/>
      <c r="AQ4" s="22"/>
      <c r="AR4" s="22"/>
      <c r="AS4" s="186"/>
      <c r="AU4" s="107" t="s">
        <v>40</v>
      </c>
      <c r="AV4" s="174"/>
      <c r="AW4" s="174"/>
      <c r="AX4" s="174"/>
      <c r="AY4" s="22"/>
      <c r="AZ4" s="22"/>
      <c r="BA4" s="22"/>
      <c r="BB4" s="186"/>
    </row>
    <row r="5" spans="1:55" s="75" customFormat="1" ht="19.5" customHeight="1" thickBot="1">
      <c r="A5" s="34" t="s">
        <v>64</v>
      </c>
      <c r="B5" s="15" t="s">
        <v>118</v>
      </c>
      <c r="C5" s="18" t="s">
        <v>125</v>
      </c>
      <c r="D5" s="15" t="s">
        <v>126</v>
      </c>
      <c r="E5" s="15" t="s">
        <v>127</v>
      </c>
      <c r="F5" s="15">
        <v>2014</v>
      </c>
      <c r="G5" s="15" t="s">
        <v>130</v>
      </c>
      <c r="H5" s="18" t="s">
        <v>131</v>
      </c>
      <c r="I5" s="18" t="s">
        <v>129</v>
      </c>
      <c r="J5" s="74"/>
      <c r="K5" s="15" t="s">
        <v>118</v>
      </c>
      <c r="L5" s="18" t="s">
        <v>125</v>
      </c>
      <c r="M5" s="15" t="s">
        <v>126</v>
      </c>
      <c r="N5" s="15" t="s">
        <v>127</v>
      </c>
      <c r="O5" s="15">
        <v>2014</v>
      </c>
      <c r="P5" s="15" t="s">
        <v>130</v>
      </c>
      <c r="Q5" s="18" t="s">
        <v>131</v>
      </c>
      <c r="R5" s="18" t="s">
        <v>129</v>
      </c>
      <c r="S5" s="74"/>
      <c r="T5" s="15" t="s">
        <v>118</v>
      </c>
      <c r="U5" s="18" t="s">
        <v>125</v>
      </c>
      <c r="V5" s="15" t="s">
        <v>126</v>
      </c>
      <c r="W5" s="15" t="s">
        <v>127</v>
      </c>
      <c r="X5" s="15">
        <v>2014</v>
      </c>
      <c r="Y5" s="15" t="s">
        <v>130</v>
      </c>
      <c r="Z5" s="18" t="s">
        <v>131</v>
      </c>
      <c r="AA5" s="18" t="s">
        <v>129</v>
      </c>
      <c r="AB5" s="74"/>
      <c r="AC5" s="15" t="s">
        <v>118</v>
      </c>
      <c r="AD5" s="18" t="s">
        <v>125</v>
      </c>
      <c r="AE5" s="15" t="s">
        <v>126</v>
      </c>
      <c r="AF5" s="15" t="s">
        <v>127</v>
      </c>
      <c r="AG5" s="15">
        <v>2014</v>
      </c>
      <c r="AH5" s="15" t="s">
        <v>130</v>
      </c>
      <c r="AI5" s="18" t="s">
        <v>131</v>
      </c>
      <c r="AJ5" s="18" t="s">
        <v>129</v>
      </c>
      <c r="AK5" s="74"/>
      <c r="AL5" s="15" t="s">
        <v>118</v>
      </c>
      <c r="AM5" s="18" t="s">
        <v>125</v>
      </c>
      <c r="AN5" s="15" t="s">
        <v>126</v>
      </c>
      <c r="AO5" s="15" t="s">
        <v>127</v>
      </c>
      <c r="AP5" s="15">
        <v>2014</v>
      </c>
      <c r="AQ5" s="15" t="s">
        <v>130</v>
      </c>
      <c r="AR5" s="18" t="s">
        <v>131</v>
      </c>
      <c r="AS5" s="18" t="s">
        <v>129</v>
      </c>
      <c r="AT5" s="74"/>
      <c r="AU5" s="15" t="s">
        <v>118</v>
      </c>
      <c r="AV5" s="18" t="s">
        <v>125</v>
      </c>
      <c r="AW5" s="15" t="s">
        <v>126</v>
      </c>
      <c r="AX5" s="15" t="s">
        <v>127</v>
      </c>
      <c r="AY5" s="15">
        <v>2014</v>
      </c>
      <c r="AZ5" s="15" t="s">
        <v>130</v>
      </c>
      <c r="BA5" s="18" t="s">
        <v>131</v>
      </c>
      <c r="BB5" s="18" t="s">
        <v>129</v>
      </c>
      <c r="BC5" s="322"/>
    </row>
    <row r="6" spans="1:57" s="37" customFormat="1" ht="12.75" customHeight="1">
      <c r="A6" s="42" t="s">
        <v>44</v>
      </c>
      <c r="B6" s="178">
        <v>21811.30859</v>
      </c>
      <c r="C6" s="192">
        <v>17096.32097</v>
      </c>
      <c r="D6" s="178">
        <v>17392.929630000006</v>
      </c>
      <c r="E6" s="178">
        <v>17582.11905999999</v>
      </c>
      <c r="F6" s="178">
        <f>SUM(B6:E6)</f>
        <v>73882.67825</v>
      </c>
      <c r="G6" s="178">
        <v>24275.008650000003</v>
      </c>
      <c r="H6" s="192">
        <v>17849.405399999996</v>
      </c>
      <c r="I6" s="272">
        <f aca="true" t="shared" si="0" ref="I6:I34">IF(OR(AND(C6&lt;0,H6&gt;0),AND(C6&gt;0,H6&lt;0),SUM(C6)=0,SUM(C6)="-",SUM(H6)="-"),"-",(SUM(H6-C6))/SUM(C6))</f>
        <v>0.044049502306459994</v>
      </c>
      <c r="J6" s="126"/>
      <c r="K6" s="178">
        <v>15216.86356</v>
      </c>
      <c r="L6" s="192">
        <v>10846.468009999995</v>
      </c>
      <c r="M6" s="178">
        <v>11253.750610000003</v>
      </c>
      <c r="N6" s="178">
        <v>11005.330690000003</v>
      </c>
      <c r="O6" s="178">
        <f aca="true" t="shared" si="1" ref="O6:O19">SUM(K6:N6)</f>
        <v>48322.41287</v>
      </c>
      <c r="P6" s="178">
        <v>17338.7038</v>
      </c>
      <c r="Q6" s="192">
        <v>11843.439149999998</v>
      </c>
      <c r="R6" s="272">
        <f aca="true" t="shared" si="2" ref="R6:R34">IF(OR(AND(L6&lt;0,Q6&gt;0),AND(L6&gt;0,Q6&lt;0),SUM(L6)=0,SUM(L6)="-",SUM(Q6)="-"),"-",(SUM(Q6-L6))/SUM(L6))</f>
        <v>0.09191666255603549</v>
      </c>
      <c r="S6" s="126"/>
      <c r="T6" s="178">
        <v>6615.063359999999</v>
      </c>
      <c r="U6" s="192">
        <v>6273.769220000001</v>
      </c>
      <c r="V6" s="178">
        <v>6155.766530000003</v>
      </c>
      <c r="W6" s="178">
        <v>6615.7499299999945</v>
      </c>
      <c r="X6" s="178">
        <f aca="true" t="shared" si="3" ref="X6:X19">SUM(T6:W6)</f>
        <v>25660.349039999997</v>
      </c>
      <c r="Y6" s="178">
        <v>6971.64825</v>
      </c>
      <c r="Z6" s="192">
        <v>6027.168989999998</v>
      </c>
      <c r="AA6" s="272">
        <f aca="true" t="shared" si="4" ref="AA6:AA34">IF(OR(AND(U6&lt;0,Z6&gt;0),AND(U6&gt;0,Z6&lt;0),SUM(U6)=0,SUM(U6)="-",SUM(Z6)="-"),"-",(SUM(Z6-U6))/SUM(U6))</f>
        <v>-0.03930655103057851</v>
      </c>
      <c r="AB6" s="126"/>
      <c r="AC6" s="178">
        <v>0</v>
      </c>
      <c r="AD6" s="192">
        <v>0</v>
      </c>
      <c r="AE6" s="178">
        <v>0</v>
      </c>
      <c r="AF6" s="178">
        <v>0</v>
      </c>
      <c r="AG6" s="178">
        <f aca="true" t="shared" si="5" ref="AG6:AG19">SUM(AC6:AF6)</f>
        <v>0</v>
      </c>
      <c r="AH6" s="178">
        <v>0</v>
      </c>
      <c r="AI6" s="192">
        <v>0</v>
      </c>
      <c r="AJ6" s="272" t="str">
        <f aca="true" t="shared" si="6" ref="AJ6:AJ34">IF(OR(AND(AD6&lt;0,AI6&gt;0),AND(AD6&gt;0,AI6&lt;0),SUM(AD6)=0,SUM(AD6)="-",SUM(AI6)="-"),"-",(SUM(AI6-AD6))/SUM(AD6))</f>
        <v>-</v>
      </c>
      <c r="AK6" s="126"/>
      <c r="AL6" s="178">
        <v>0</v>
      </c>
      <c r="AM6" s="192">
        <v>0</v>
      </c>
      <c r="AN6" s="178">
        <v>0</v>
      </c>
      <c r="AO6" s="178">
        <v>0</v>
      </c>
      <c r="AP6" s="178">
        <f aca="true" t="shared" si="7" ref="AP6:AP19">SUM(AL6:AO6)</f>
        <v>0</v>
      </c>
      <c r="AQ6" s="178">
        <v>0</v>
      </c>
      <c r="AR6" s="192">
        <v>0</v>
      </c>
      <c r="AS6" s="272" t="str">
        <f aca="true" t="shared" si="8" ref="AS6:AS34">IF(OR(AND(AM6&lt;0,AR6&gt;0),AND(AM6&gt;0,AR6&lt;0),SUM(AM6)=0,SUM(AM6)="-",SUM(AR6)="-"),"-",(SUM(AR6-AM6))/SUM(AM6))</f>
        <v>-</v>
      </c>
      <c r="AT6" s="126"/>
      <c r="AU6" s="178">
        <v>-20.61833</v>
      </c>
      <c r="AV6" s="192">
        <v>-23.916259999999994</v>
      </c>
      <c r="AW6" s="178">
        <v>-16.58751</v>
      </c>
      <c r="AX6" s="178">
        <v>-38.96156000000001</v>
      </c>
      <c r="AY6" s="178">
        <f aca="true" t="shared" si="9" ref="AY6:AY19">SUM(AU6:AX6)</f>
        <v>-100.08366000000001</v>
      </c>
      <c r="AZ6" s="178">
        <v>-35.3434</v>
      </c>
      <c r="BA6" s="192">
        <v>-21.20274</v>
      </c>
      <c r="BB6" s="272">
        <f aca="true" t="shared" si="10" ref="BB6:BB34">IF(OR(AND(AV6&lt;0,BA6&gt;0),AND(AV6&gt;0,BA6&lt;0),SUM(AV6)=0,SUM(AV6)="-",SUM(BA6)="-"),"-",(SUM(BA6-AV6))/SUM(AV6))</f>
        <v>-0.1134592114318876</v>
      </c>
      <c r="BC6" s="126"/>
      <c r="BE6" s="143"/>
    </row>
    <row r="7" spans="1:57" s="4" customFormat="1" ht="12.75" customHeight="1">
      <c r="A7" s="45" t="s">
        <v>24</v>
      </c>
      <c r="B7" s="179">
        <v>-1361.80727</v>
      </c>
      <c r="C7" s="192">
        <v>-1129.97162</v>
      </c>
      <c r="D7" s="179">
        <v>-1117.5486799999999</v>
      </c>
      <c r="E7" s="179">
        <v>-853.50133</v>
      </c>
      <c r="F7" s="178">
        <f>SUM(B7:E7)</f>
        <v>-4462.8289</v>
      </c>
      <c r="G7" s="179">
        <v>-1610.23087</v>
      </c>
      <c r="H7" s="192">
        <v>-1893.2845499999996</v>
      </c>
      <c r="I7" s="272">
        <f t="shared" si="0"/>
        <v>0.6755151337340664</v>
      </c>
      <c r="J7" s="17"/>
      <c r="K7" s="179">
        <v>-1226.96751</v>
      </c>
      <c r="L7" s="192">
        <v>-936.1265699999999</v>
      </c>
      <c r="M7" s="179">
        <v>-959.2647100000004</v>
      </c>
      <c r="N7" s="179">
        <v>-838.5263299999997</v>
      </c>
      <c r="O7" s="178">
        <f t="shared" si="1"/>
        <v>-3960.88512</v>
      </c>
      <c r="P7" s="179">
        <v>-1499.6317099999999</v>
      </c>
      <c r="Q7" s="192">
        <v>-1659.5023900000003</v>
      </c>
      <c r="R7" s="272">
        <f t="shared" si="2"/>
        <v>0.7727329222158501</v>
      </c>
      <c r="S7" s="17"/>
      <c r="T7" s="179">
        <v>-155.45809</v>
      </c>
      <c r="U7" s="192">
        <v>-217.76131</v>
      </c>
      <c r="V7" s="179">
        <v>-174.87147999999996</v>
      </c>
      <c r="W7" s="179">
        <v>-53.936559999999986</v>
      </c>
      <c r="X7" s="178">
        <f t="shared" si="3"/>
        <v>-602.02744</v>
      </c>
      <c r="Y7" s="179">
        <v>-145.94256</v>
      </c>
      <c r="Z7" s="192">
        <v>-254.9849</v>
      </c>
      <c r="AA7" s="272">
        <f t="shared" si="4"/>
        <v>0.17093757380500696</v>
      </c>
      <c r="AB7" s="17"/>
      <c r="AC7" s="179">
        <v>0</v>
      </c>
      <c r="AD7" s="192">
        <v>0</v>
      </c>
      <c r="AE7" s="179">
        <v>0</v>
      </c>
      <c r="AF7" s="179">
        <v>0</v>
      </c>
      <c r="AG7" s="178">
        <f t="shared" si="5"/>
        <v>0</v>
      </c>
      <c r="AH7" s="179">
        <v>0</v>
      </c>
      <c r="AI7" s="192">
        <v>0</v>
      </c>
      <c r="AJ7" s="272" t="str">
        <f t="shared" si="6"/>
        <v>-</v>
      </c>
      <c r="AK7" s="17"/>
      <c r="AL7" s="179">
        <v>0</v>
      </c>
      <c r="AM7" s="192">
        <v>0</v>
      </c>
      <c r="AN7" s="179">
        <v>0</v>
      </c>
      <c r="AO7" s="179">
        <v>0</v>
      </c>
      <c r="AP7" s="178">
        <f t="shared" si="7"/>
        <v>0</v>
      </c>
      <c r="AQ7" s="179">
        <v>0</v>
      </c>
      <c r="AR7" s="192">
        <v>0</v>
      </c>
      <c r="AS7" s="272" t="str">
        <f t="shared" si="8"/>
        <v>-</v>
      </c>
      <c r="AT7" s="17"/>
      <c r="AU7" s="179">
        <v>20.61833</v>
      </c>
      <c r="AV7" s="192">
        <v>23.916259999999994</v>
      </c>
      <c r="AW7" s="179">
        <v>16.58751</v>
      </c>
      <c r="AX7" s="179">
        <v>38.96156000000001</v>
      </c>
      <c r="AY7" s="178">
        <f t="shared" si="9"/>
        <v>100.08366000000001</v>
      </c>
      <c r="AZ7" s="179">
        <v>35.3434</v>
      </c>
      <c r="BA7" s="192">
        <v>21.20274</v>
      </c>
      <c r="BB7" s="272">
        <f t="shared" si="10"/>
        <v>-0.1134592114318876</v>
      </c>
      <c r="BC7" s="17"/>
      <c r="BE7" s="143"/>
    </row>
    <row r="8" spans="1:57" s="4" customFormat="1" ht="12.75" customHeight="1">
      <c r="A8" s="46" t="s">
        <v>25</v>
      </c>
      <c r="B8" s="179">
        <v>-3763.39404</v>
      </c>
      <c r="C8" s="192">
        <v>733.7773500000003</v>
      </c>
      <c r="D8" s="179">
        <v>759.8508700000002</v>
      </c>
      <c r="E8" s="179">
        <v>1123.6261399999996</v>
      </c>
      <c r="F8" s="178">
        <f>SUM(B8:E8)</f>
        <v>-1146.13968</v>
      </c>
      <c r="G8" s="179">
        <v>-4393.17621</v>
      </c>
      <c r="H8" s="192">
        <v>1306.8369799999996</v>
      </c>
      <c r="I8" s="272">
        <f t="shared" si="0"/>
        <v>0.7809720891493844</v>
      </c>
      <c r="J8" s="17"/>
      <c r="K8" s="179">
        <v>-3580.1919700000003</v>
      </c>
      <c r="L8" s="192">
        <v>790.9600600000003</v>
      </c>
      <c r="M8" s="179">
        <v>885.0272199999999</v>
      </c>
      <c r="N8" s="179">
        <v>1301.89875</v>
      </c>
      <c r="O8" s="178">
        <f t="shared" si="1"/>
        <v>-602.30594</v>
      </c>
      <c r="P8" s="179">
        <v>-4320.0949900000005</v>
      </c>
      <c r="Q8" s="192">
        <v>1368.6695600000003</v>
      </c>
      <c r="R8" s="272">
        <f t="shared" si="2"/>
        <v>0.7303902298176721</v>
      </c>
      <c r="S8" s="17"/>
      <c r="T8" s="179">
        <v>-183.20207000000002</v>
      </c>
      <c r="U8" s="192">
        <v>-57.182709999999986</v>
      </c>
      <c r="V8" s="179">
        <v>-125.17634999999999</v>
      </c>
      <c r="W8" s="179">
        <v>-178.27261000000004</v>
      </c>
      <c r="X8" s="178">
        <f t="shared" si="3"/>
        <v>-543.83374</v>
      </c>
      <c r="Y8" s="179">
        <v>-73.08122</v>
      </c>
      <c r="Z8" s="192">
        <v>-61.83257999999998</v>
      </c>
      <c r="AA8" s="272">
        <f t="shared" si="4"/>
        <v>0.08131601317950818</v>
      </c>
      <c r="AB8" s="17"/>
      <c r="AC8" s="179">
        <v>0</v>
      </c>
      <c r="AD8" s="192">
        <v>0</v>
      </c>
      <c r="AE8" s="179">
        <v>0</v>
      </c>
      <c r="AF8" s="179">
        <v>0</v>
      </c>
      <c r="AG8" s="178">
        <f t="shared" si="5"/>
        <v>0</v>
      </c>
      <c r="AH8" s="179">
        <v>0</v>
      </c>
      <c r="AI8" s="192">
        <v>0</v>
      </c>
      <c r="AJ8" s="272" t="str">
        <f t="shared" si="6"/>
        <v>-</v>
      </c>
      <c r="AK8" s="17"/>
      <c r="AL8" s="179">
        <v>0</v>
      </c>
      <c r="AM8" s="192">
        <v>0</v>
      </c>
      <c r="AN8" s="179">
        <v>0</v>
      </c>
      <c r="AO8" s="179">
        <v>0</v>
      </c>
      <c r="AP8" s="178">
        <f t="shared" si="7"/>
        <v>0</v>
      </c>
      <c r="AQ8" s="179">
        <v>0</v>
      </c>
      <c r="AR8" s="192">
        <v>0</v>
      </c>
      <c r="AS8" s="272" t="str">
        <f t="shared" si="8"/>
        <v>-</v>
      </c>
      <c r="AT8" s="17"/>
      <c r="AU8" s="179">
        <v>0</v>
      </c>
      <c r="AV8" s="192">
        <v>0</v>
      </c>
      <c r="AW8" s="179">
        <v>0</v>
      </c>
      <c r="AX8" s="179">
        <v>0</v>
      </c>
      <c r="AY8" s="178">
        <f t="shared" si="9"/>
        <v>0</v>
      </c>
      <c r="AZ8" s="179">
        <v>0</v>
      </c>
      <c r="BA8" s="192">
        <v>0</v>
      </c>
      <c r="BB8" s="272" t="str">
        <f t="shared" si="10"/>
        <v>-</v>
      </c>
      <c r="BC8" s="17"/>
      <c r="BE8" s="143"/>
    </row>
    <row r="9" spans="1:57" s="78" customFormat="1" ht="12.75" customHeight="1">
      <c r="A9" s="77" t="s">
        <v>3</v>
      </c>
      <c r="B9" s="180">
        <v>16686.10728</v>
      </c>
      <c r="C9" s="35">
        <v>16700.126699999997</v>
      </c>
      <c r="D9" s="180">
        <v>17035.23182</v>
      </c>
      <c r="E9" s="180">
        <v>17852.243870000006</v>
      </c>
      <c r="F9" s="180">
        <f>SUM(B9:E9)</f>
        <v>68273.70967000001</v>
      </c>
      <c r="G9" s="180">
        <v>18271.60157</v>
      </c>
      <c r="H9" s="35">
        <v>17262.95783</v>
      </c>
      <c r="I9" s="273">
        <f t="shared" si="0"/>
        <v>0.033702207181458235</v>
      </c>
      <c r="J9" s="77"/>
      <c r="K9" s="180">
        <v>10409.70408</v>
      </c>
      <c r="L9" s="35">
        <v>10701.301499999998</v>
      </c>
      <c r="M9" s="180">
        <v>11179.513120000003</v>
      </c>
      <c r="N9" s="180">
        <v>11468.703110000002</v>
      </c>
      <c r="O9" s="180">
        <f t="shared" si="1"/>
        <v>43759.22181</v>
      </c>
      <c r="P9" s="180">
        <v>11518.9771</v>
      </c>
      <c r="Q9" s="35">
        <v>11552.606320000003</v>
      </c>
      <c r="R9" s="273">
        <f t="shared" si="2"/>
        <v>0.07955152184059154</v>
      </c>
      <c r="S9" s="77"/>
      <c r="T9" s="180">
        <v>6276.4032</v>
      </c>
      <c r="U9" s="35">
        <v>5998.8252</v>
      </c>
      <c r="V9" s="180">
        <v>5855.718700000001</v>
      </c>
      <c r="W9" s="180">
        <v>6383.54076</v>
      </c>
      <c r="X9" s="180">
        <f t="shared" si="3"/>
        <v>24514.48786</v>
      </c>
      <c r="Y9" s="180">
        <v>6752.62447</v>
      </c>
      <c r="Z9" s="35">
        <v>5710.351510000001</v>
      </c>
      <c r="AA9" s="273">
        <f t="shared" si="4"/>
        <v>-0.048088364035011204</v>
      </c>
      <c r="AB9" s="77"/>
      <c r="AC9" s="180">
        <v>0</v>
      </c>
      <c r="AD9" s="35">
        <v>0</v>
      </c>
      <c r="AE9" s="180">
        <v>0</v>
      </c>
      <c r="AF9" s="180">
        <v>0</v>
      </c>
      <c r="AG9" s="180">
        <f t="shared" si="5"/>
        <v>0</v>
      </c>
      <c r="AH9" s="180">
        <v>0</v>
      </c>
      <c r="AI9" s="35">
        <v>0</v>
      </c>
      <c r="AJ9" s="273" t="str">
        <f t="shared" si="6"/>
        <v>-</v>
      </c>
      <c r="AK9" s="77"/>
      <c r="AL9" s="180">
        <v>0</v>
      </c>
      <c r="AM9" s="35">
        <v>0</v>
      </c>
      <c r="AN9" s="180">
        <v>0</v>
      </c>
      <c r="AO9" s="180">
        <v>0</v>
      </c>
      <c r="AP9" s="180">
        <f t="shared" si="7"/>
        <v>0</v>
      </c>
      <c r="AQ9" s="180">
        <v>0</v>
      </c>
      <c r="AR9" s="35">
        <v>0</v>
      </c>
      <c r="AS9" s="273" t="str">
        <f t="shared" si="8"/>
        <v>-</v>
      </c>
      <c r="AT9" s="77"/>
      <c r="AU9" s="180">
        <v>0</v>
      </c>
      <c r="AV9" s="35">
        <v>0</v>
      </c>
      <c r="AW9" s="180">
        <v>0</v>
      </c>
      <c r="AX9" s="180">
        <v>0</v>
      </c>
      <c r="AY9" s="180">
        <f t="shared" si="9"/>
        <v>0</v>
      </c>
      <c r="AZ9" s="180">
        <v>0</v>
      </c>
      <c r="BA9" s="35">
        <v>0</v>
      </c>
      <c r="BB9" s="273" t="str">
        <f t="shared" si="10"/>
        <v>-</v>
      </c>
      <c r="BC9" s="76"/>
      <c r="BE9" s="142"/>
    </row>
    <row r="10" spans="1:57" s="4" customFormat="1" ht="12.75" customHeight="1">
      <c r="A10" s="16" t="s">
        <v>4</v>
      </c>
      <c r="B10" s="179">
        <v>5139.11933</v>
      </c>
      <c r="C10" s="192">
        <v>5538.00027</v>
      </c>
      <c r="D10" s="179">
        <v>5298.9679</v>
      </c>
      <c r="E10" s="179">
        <v>5466.896879999997</v>
      </c>
      <c r="F10" s="178">
        <f aca="true" t="shared" si="11" ref="F10:F33">SUM(B10:E10)</f>
        <v>21442.984379999994</v>
      </c>
      <c r="G10" s="179">
        <v>5403.8835899999995</v>
      </c>
      <c r="H10" s="192">
        <v>5963.65206</v>
      </c>
      <c r="I10" s="272">
        <f t="shared" si="0"/>
        <v>0.07686019668612273</v>
      </c>
      <c r="J10" s="17"/>
      <c r="K10" s="179">
        <v>852.80587</v>
      </c>
      <c r="L10" s="192">
        <v>938.9682899999999</v>
      </c>
      <c r="M10" s="179">
        <v>897.1364000000003</v>
      </c>
      <c r="N10" s="179">
        <v>906.4817899999998</v>
      </c>
      <c r="O10" s="178">
        <f t="shared" si="1"/>
        <v>3595.39235</v>
      </c>
      <c r="P10" s="179">
        <v>864.82458</v>
      </c>
      <c r="Q10" s="192">
        <v>982.5183399999999</v>
      </c>
      <c r="R10" s="272">
        <f t="shared" si="2"/>
        <v>0.04638074625501991</v>
      </c>
      <c r="S10" s="17"/>
      <c r="T10" s="179">
        <v>4159.09944</v>
      </c>
      <c r="U10" s="192">
        <v>4471.697419999999</v>
      </c>
      <c r="V10" s="179">
        <v>4259.749760000001</v>
      </c>
      <c r="W10" s="179">
        <v>4416.23336</v>
      </c>
      <c r="X10" s="178">
        <f t="shared" si="3"/>
        <v>17306.77998</v>
      </c>
      <c r="Y10" s="179">
        <v>4425.75537</v>
      </c>
      <c r="Z10" s="192">
        <v>4846.32932</v>
      </c>
      <c r="AA10" s="272">
        <f t="shared" si="4"/>
        <v>0.08377845475958016</v>
      </c>
      <c r="AB10" s="17"/>
      <c r="AC10" s="179">
        <v>2.23592</v>
      </c>
      <c r="AD10" s="192">
        <v>1.75198</v>
      </c>
      <c r="AE10" s="179">
        <v>1.0633499999999994</v>
      </c>
      <c r="AF10" s="179">
        <v>1.7527800000000004</v>
      </c>
      <c r="AG10" s="178">
        <f t="shared" si="5"/>
        <v>6.80403</v>
      </c>
      <c r="AH10" s="179">
        <v>2.02834</v>
      </c>
      <c r="AI10" s="192">
        <v>0.6430099999999999</v>
      </c>
      <c r="AJ10" s="272">
        <f t="shared" si="6"/>
        <v>-0.6329809701023985</v>
      </c>
      <c r="AK10" s="17"/>
      <c r="AL10" s="179">
        <v>207.60432999999998</v>
      </c>
      <c r="AM10" s="192">
        <v>230.32832000000005</v>
      </c>
      <c r="AN10" s="179">
        <v>222.32849000000004</v>
      </c>
      <c r="AO10" s="179">
        <v>216.03079000000002</v>
      </c>
      <c r="AP10" s="178">
        <f t="shared" si="7"/>
        <v>876.2919300000001</v>
      </c>
      <c r="AQ10" s="179">
        <v>192.8762</v>
      </c>
      <c r="AR10" s="192">
        <v>219.19976999999997</v>
      </c>
      <c r="AS10" s="272">
        <f t="shared" si="8"/>
        <v>-0.04831602991764136</v>
      </c>
      <c r="AT10" s="17"/>
      <c r="AU10" s="179">
        <v>-82.62622999999999</v>
      </c>
      <c r="AV10" s="192">
        <v>-104.74574000000001</v>
      </c>
      <c r="AW10" s="179">
        <v>-81.3101</v>
      </c>
      <c r="AX10" s="179">
        <v>-73.60183999999998</v>
      </c>
      <c r="AY10" s="178">
        <f t="shared" si="9"/>
        <v>-342.28391</v>
      </c>
      <c r="AZ10" s="179">
        <v>-81.6009</v>
      </c>
      <c r="BA10" s="192">
        <v>-85.03837999999999</v>
      </c>
      <c r="BB10" s="272">
        <f t="shared" si="10"/>
        <v>-0.18814473982426416</v>
      </c>
      <c r="BC10" s="17"/>
      <c r="BE10" s="142"/>
    </row>
    <row r="11" spans="1:57" s="4" customFormat="1" ht="12.75" customHeight="1">
      <c r="A11" s="16" t="s">
        <v>7</v>
      </c>
      <c r="B11" s="179">
        <v>-319.25799</v>
      </c>
      <c r="C11" s="192">
        <v>-53.360929999999996</v>
      </c>
      <c r="D11" s="179">
        <v>-231.21888</v>
      </c>
      <c r="E11" s="179">
        <v>-999.7411</v>
      </c>
      <c r="F11" s="178">
        <f t="shared" si="11"/>
        <v>-1603.5789</v>
      </c>
      <c r="G11" s="179">
        <v>558.8988499999999</v>
      </c>
      <c r="H11" s="192">
        <v>-1317.26576</v>
      </c>
      <c r="I11" s="272">
        <f t="shared" si="0"/>
        <v>23.685959558800793</v>
      </c>
      <c r="J11" s="17"/>
      <c r="K11" s="179">
        <v>-44.77812</v>
      </c>
      <c r="L11" s="192">
        <v>-1.5863399999999999</v>
      </c>
      <c r="M11" s="179">
        <v>-11.159730000000003</v>
      </c>
      <c r="N11" s="179">
        <v>-50.92820999999999</v>
      </c>
      <c r="O11" s="178">
        <f t="shared" si="1"/>
        <v>-108.4524</v>
      </c>
      <c r="P11" s="179">
        <v>44.56082</v>
      </c>
      <c r="Q11" s="192">
        <v>-49.14914</v>
      </c>
      <c r="R11" s="272">
        <f t="shared" si="2"/>
        <v>29.98272753634152</v>
      </c>
      <c r="S11" s="17"/>
      <c r="T11" s="179">
        <v>-268.83428999999995</v>
      </c>
      <c r="U11" s="192">
        <v>-61.973370000000045</v>
      </c>
      <c r="V11" s="179">
        <v>-223.84312000000006</v>
      </c>
      <c r="W11" s="179">
        <v>-942.79553</v>
      </c>
      <c r="X11" s="178">
        <f t="shared" si="3"/>
        <v>-1497.44631</v>
      </c>
      <c r="Y11" s="179">
        <v>535.0466</v>
      </c>
      <c r="Z11" s="192">
        <v>-1233.51458</v>
      </c>
      <c r="AA11" s="272">
        <f t="shared" si="4"/>
        <v>18.903945517243923</v>
      </c>
      <c r="AB11" s="17"/>
      <c r="AC11" s="179">
        <v>-1.2403199999999999</v>
      </c>
      <c r="AD11" s="192">
        <v>4.57524</v>
      </c>
      <c r="AE11" s="179">
        <v>1.7468000000000004</v>
      </c>
      <c r="AF11" s="179">
        <v>-0.3125</v>
      </c>
      <c r="AG11" s="178">
        <f t="shared" si="5"/>
        <v>4.769220000000001</v>
      </c>
      <c r="AH11" s="179">
        <v>4.90928</v>
      </c>
      <c r="AI11" s="192">
        <v>-8.78305</v>
      </c>
      <c r="AJ11" s="272" t="str">
        <f t="shared" si="6"/>
        <v>-</v>
      </c>
      <c r="AK11" s="17"/>
      <c r="AL11" s="179">
        <v>-3.9370700000000003</v>
      </c>
      <c r="AM11" s="192">
        <v>7.1475</v>
      </c>
      <c r="AN11" s="179">
        <v>2.5551600000000008</v>
      </c>
      <c r="AO11" s="179">
        <v>-5.593290000000001</v>
      </c>
      <c r="AP11" s="178">
        <f t="shared" si="7"/>
        <v>0.172299999999999</v>
      </c>
      <c r="AQ11" s="179">
        <v>-29.65959</v>
      </c>
      <c r="AR11" s="192">
        <v>-25.822149999999993</v>
      </c>
      <c r="AS11" s="272" t="str">
        <f t="shared" si="8"/>
        <v>-</v>
      </c>
      <c r="AT11" s="17"/>
      <c r="AU11" s="179">
        <v>-0.46819</v>
      </c>
      <c r="AV11" s="192">
        <v>-1.5239600000000002</v>
      </c>
      <c r="AW11" s="179">
        <v>-0.5179899999999997</v>
      </c>
      <c r="AX11" s="179">
        <v>-0.11157000000000039</v>
      </c>
      <c r="AY11" s="178">
        <f t="shared" si="9"/>
        <v>-2.62171</v>
      </c>
      <c r="AZ11" s="179">
        <v>4.04174</v>
      </c>
      <c r="BA11" s="192">
        <v>0.0031600000000002737</v>
      </c>
      <c r="BB11" s="272" t="str">
        <f t="shared" si="10"/>
        <v>-</v>
      </c>
      <c r="BC11" s="17"/>
      <c r="BE11" s="142"/>
    </row>
    <row r="12" spans="1:57" s="4" customFormat="1" ht="12.75" customHeight="1">
      <c r="A12" s="16" t="s">
        <v>8</v>
      </c>
      <c r="B12" s="179">
        <v>906.29181</v>
      </c>
      <c r="C12" s="192">
        <v>1025.67126</v>
      </c>
      <c r="D12" s="179">
        <v>892.7845199999997</v>
      </c>
      <c r="E12" s="179">
        <v>1192.1611200000002</v>
      </c>
      <c r="F12" s="178">
        <f t="shared" si="11"/>
        <v>4016.90871</v>
      </c>
      <c r="G12" s="179">
        <v>2837.16087</v>
      </c>
      <c r="H12" s="192">
        <v>2094.1451899999997</v>
      </c>
      <c r="I12" s="115">
        <f t="shared" si="0"/>
        <v>1.0417313730717186</v>
      </c>
      <c r="J12" s="17"/>
      <c r="K12" s="179">
        <v>109.33341</v>
      </c>
      <c r="L12" s="192">
        <v>142.65848</v>
      </c>
      <c r="M12" s="179">
        <v>232.29624</v>
      </c>
      <c r="N12" s="179">
        <v>164.58195999999998</v>
      </c>
      <c r="O12" s="178">
        <f t="shared" si="1"/>
        <v>648.87009</v>
      </c>
      <c r="P12" s="179">
        <v>307.45452</v>
      </c>
      <c r="Q12" s="192">
        <v>265.08798</v>
      </c>
      <c r="R12" s="115">
        <f t="shared" si="2"/>
        <v>0.858199947174539</v>
      </c>
      <c r="S12" s="17"/>
      <c r="T12" s="179">
        <v>852.51512</v>
      </c>
      <c r="U12" s="192">
        <v>844.4990099999998</v>
      </c>
      <c r="V12" s="179">
        <v>765.4701800000005</v>
      </c>
      <c r="W12" s="179">
        <v>924.4143099999997</v>
      </c>
      <c r="X12" s="178">
        <f t="shared" si="3"/>
        <v>3386.89862</v>
      </c>
      <c r="Y12" s="179">
        <v>2473.52991</v>
      </c>
      <c r="Z12" s="192">
        <v>1670.4590999999991</v>
      </c>
      <c r="AA12" s="115">
        <f t="shared" si="4"/>
        <v>0.9780474343007217</v>
      </c>
      <c r="AB12" s="17"/>
      <c r="AC12" s="179">
        <v>-0.44182</v>
      </c>
      <c r="AD12" s="192">
        <v>-0.32439000000000007</v>
      </c>
      <c r="AE12" s="179">
        <v>4.50108</v>
      </c>
      <c r="AF12" s="179">
        <v>-0.08448000000000011</v>
      </c>
      <c r="AG12" s="178">
        <f t="shared" si="5"/>
        <v>3.65039</v>
      </c>
      <c r="AH12" s="179">
        <v>0.03509</v>
      </c>
      <c r="AI12" s="192">
        <v>0.21208</v>
      </c>
      <c r="AJ12" s="115" t="str">
        <f t="shared" si="6"/>
        <v>-</v>
      </c>
      <c r="AK12" s="17"/>
      <c r="AL12" s="179">
        <v>17.64168</v>
      </c>
      <c r="AM12" s="192">
        <v>38.00608999999999</v>
      </c>
      <c r="AN12" s="179">
        <v>36.007610000000014</v>
      </c>
      <c r="AO12" s="179">
        <v>92.15193</v>
      </c>
      <c r="AP12" s="178">
        <f t="shared" si="7"/>
        <v>183.80731</v>
      </c>
      <c r="AQ12" s="179">
        <v>54.91111</v>
      </c>
      <c r="AR12" s="192">
        <v>152.13652</v>
      </c>
      <c r="AS12" s="115">
        <f t="shared" si="8"/>
        <v>3.002951105993803</v>
      </c>
      <c r="AT12" s="17"/>
      <c r="AU12" s="179">
        <v>-72.75658</v>
      </c>
      <c r="AV12" s="192">
        <v>0.8320700000000016</v>
      </c>
      <c r="AW12" s="179">
        <v>-145.49059</v>
      </c>
      <c r="AX12" s="179">
        <v>11.097399999999993</v>
      </c>
      <c r="AY12" s="178">
        <f t="shared" si="9"/>
        <v>-206.3177</v>
      </c>
      <c r="AZ12" s="179">
        <v>1.23024</v>
      </c>
      <c r="BA12" s="192">
        <v>6.24951</v>
      </c>
      <c r="BB12" s="115">
        <f t="shared" si="10"/>
        <v>6.510798370329405</v>
      </c>
      <c r="BC12" s="17"/>
      <c r="BE12" s="142"/>
    </row>
    <row r="13" spans="1:57" s="4" customFormat="1" ht="12.75" customHeight="1">
      <c r="A13" s="16" t="s">
        <v>20</v>
      </c>
      <c r="B13" s="179">
        <v>2408.0095499999998</v>
      </c>
      <c r="C13" s="192">
        <v>2537.3259100000005</v>
      </c>
      <c r="D13" s="179">
        <v>2590.41432</v>
      </c>
      <c r="E13" s="179">
        <v>2583.56588</v>
      </c>
      <c r="F13" s="178">
        <f t="shared" si="11"/>
        <v>10119.31566</v>
      </c>
      <c r="G13" s="179">
        <v>2643.9699100000003</v>
      </c>
      <c r="H13" s="192">
        <v>2672.7632399999998</v>
      </c>
      <c r="I13" s="272">
        <f t="shared" si="0"/>
        <v>0.05337797933888566</v>
      </c>
      <c r="J13" s="17"/>
      <c r="K13" s="179">
        <v>306.59649</v>
      </c>
      <c r="L13" s="192">
        <v>301.63599999999997</v>
      </c>
      <c r="M13" s="179">
        <v>347.16409999999996</v>
      </c>
      <c r="N13" s="179">
        <v>304.8402</v>
      </c>
      <c r="O13" s="178">
        <f t="shared" si="1"/>
        <v>1260.23679</v>
      </c>
      <c r="P13" s="179">
        <v>357.42359000000005</v>
      </c>
      <c r="Q13" s="192">
        <v>357.63291999999996</v>
      </c>
      <c r="R13" s="272">
        <f t="shared" si="2"/>
        <v>0.1856440212706706</v>
      </c>
      <c r="S13" s="17"/>
      <c r="T13" s="179">
        <v>228.68112</v>
      </c>
      <c r="U13" s="192">
        <v>261.01279999999997</v>
      </c>
      <c r="V13" s="179">
        <v>262.53808000000004</v>
      </c>
      <c r="W13" s="179">
        <v>264.94593999999995</v>
      </c>
      <c r="X13" s="178">
        <f t="shared" si="3"/>
        <v>1017.1779399999999</v>
      </c>
      <c r="Y13" s="179">
        <v>346.67615</v>
      </c>
      <c r="Z13" s="192">
        <v>332.23852</v>
      </c>
      <c r="AA13" s="272">
        <f t="shared" si="4"/>
        <v>0.2728820962037112</v>
      </c>
      <c r="AB13" s="17"/>
      <c r="AC13" s="179">
        <v>1860.6724199999999</v>
      </c>
      <c r="AD13" s="192">
        <v>1971.99815</v>
      </c>
      <c r="AE13" s="179">
        <v>1983.9578900000001</v>
      </c>
      <c r="AF13" s="179">
        <v>2008.8048499999995</v>
      </c>
      <c r="AG13" s="178">
        <f t="shared" si="5"/>
        <v>7825.433309999999</v>
      </c>
      <c r="AH13" s="179">
        <v>1939.6845600000001</v>
      </c>
      <c r="AI13" s="192">
        <v>1974.6251200000002</v>
      </c>
      <c r="AJ13" s="272">
        <f t="shared" si="6"/>
        <v>0.0013321361381603</v>
      </c>
      <c r="AK13" s="17"/>
      <c r="AL13" s="179">
        <v>167.30473999999998</v>
      </c>
      <c r="AM13" s="192">
        <v>177.04351000000003</v>
      </c>
      <c r="AN13" s="179">
        <v>181.40923999999995</v>
      </c>
      <c r="AO13" s="179">
        <v>198.19168000000013</v>
      </c>
      <c r="AP13" s="178">
        <f t="shared" si="7"/>
        <v>723.9491700000001</v>
      </c>
      <c r="AQ13" s="179">
        <v>199.50222</v>
      </c>
      <c r="AR13" s="192">
        <v>207.19688999999997</v>
      </c>
      <c r="AS13" s="272">
        <f t="shared" si="8"/>
        <v>0.17031621209949993</v>
      </c>
      <c r="AT13" s="17"/>
      <c r="AU13" s="179">
        <v>-155.24522</v>
      </c>
      <c r="AV13" s="192">
        <v>-174.36455000000004</v>
      </c>
      <c r="AW13" s="179">
        <v>-184.65499</v>
      </c>
      <c r="AX13" s="179">
        <v>-193.21679000000006</v>
      </c>
      <c r="AY13" s="178">
        <f t="shared" si="9"/>
        <v>-707.4815500000001</v>
      </c>
      <c r="AZ13" s="179">
        <v>-199.31661</v>
      </c>
      <c r="BA13" s="192">
        <v>-198.93021000000002</v>
      </c>
      <c r="BB13" s="272">
        <f t="shared" si="10"/>
        <v>0.14088678002495333</v>
      </c>
      <c r="BC13" s="17"/>
      <c r="BE13" s="142"/>
    </row>
    <row r="14" spans="1:57" s="4" customFormat="1" ht="12.75" customHeight="1">
      <c r="A14" s="16" t="s">
        <v>0</v>
      </c>
      <c r="B14" s="179">
        <v>77.65138</v>
      </c>
      <c r="C14" s="192">
        <v>45.590360000000004</v>
      </c>
      <c r="D14" s="179">
        <v>37.161829999999995</v>
      </c>
      <c r="E14" s="179">
        <v>55.32612</v>
      </c>
      <c r="F14" s="178">
        <f t="shared" si="11"/>
        <v>215.72969</v>
      </c>
      <c r="G14" s="179">
        <v>77.39247</v>
      </c>
      <c r="H14" s="192">
        <v>278.90609</v>
      </c>
      <c r="I14" s="272">
        <f t="shared" si="0"/>
        <v>5.1176549165218255</v>
      </c>
      <c r="J14" s="17"/>
      <c r="K14" s="179">
        <v>28.74883</v>
      </c>
      <c r="L14" s="192">
        <v>10.74889</v>
      </c>
      <c r="M14" s="179">
        <v>6.5653799999999976</v>
      </c>
      <c r="N14" s="179">
        <v>14.259569999999997</v>
      </c>
      <c r="O14" s="178">
        <f t="shared" si="1"/>
        <v>60.322669999999995</v>
      </c>
      <c r="P14" s="179">
        <v>14.55524</v>
      </c>
      <c r="Q14" s="192">
        <v>236.72991</v>
      </c>
      <c r="R14" s="272">
        <f t="shared" si="2"/>
        <v>21.02366104779191</v>
      </c>
      <c r="S14" s="17"/>
      <c r="T14" s="179">
        <v>48.76885</v>
      </c>
      <c r="U14" s="192">
        <v>33.298739999999995</v>
      </c>
      <c r="V14" s="179">
        <v>31.923620000000014</v>
      </c>
      <c r="W14" s="179">
        <v>42.27893000000002</v>
      </c>
      <c r="X14" s="178">
        <f t="shared" si="3"/>
        <v>156.27014000000003</v>
      </c>
      <c r="Y14" s="179">
        <v>63.27772</v>
      </c>
      <c r="Z14" s="192">
        <v>41.99239999999999</v>
      </c>
      <c r="AA14" s="272">
        <f t="shared" si="4"/>
        <v>0.2610807496019368</v>
      </c>
      <c r="AB14" s="17"/>
      <c r="AC14" s="179">
        <v>2.22593</v>
      </c>
      <c r="AD14" s="192">
        <v>2.1479600000000003</v>
      </c>
      <c r="AE14" s="179">
        <v>1.2682599999999997</v>
      </c>
      <c r="AF14" s="179">
        <v>0.36843000000000004</v>
      </c>
      <c r="AG14" s="178">
        <f t="shared" si="5"/>
        <v>6.01058</v>
      </c>
      <c r="AH14" s="179">
        <v>1.13651</v>
      </c>
      <c r="AI14" s="192">
        <v>0.6072200000000001</v>
      </c>
      <c r="AJ14" s="272">
        <f t="shared" si="6"/>
        <v>-0.7173038604070839</v>
      </c>
      <c r="AK14" s="17"/>
      <c r="AL14" s="179">
        <v>0.13272</v>
      </c>
      <c r="AM14" s="192">
        <v>0.15248999999999996</v>
      </c>
      <c r="AN14" s="179">
        <v>0.25624000000000013</v>
      </c>
      <c r="AO14" s="179">
        <v>116.71961</v>
      </c>
      <c r="AP14" s="178">
        <f t="shared" si="7"/>
        <v>117.26106</v>
      </c>
      <c r="AQ14" s="179">
        <v>147.95343</v>
      </c>
      <c r="AR14" s="192">
        <v>0.20258000000001175</v>
      </c>
      <c r="AS14" s="272">
        <f t="shared" si="8"/>
        <v>0.3284805561021169</v>
      </c>
      <c r="AT14" s="17"/>
      <c r="AU14" s="179">
        <v>-2.2249499999999998</v>
      </c>
      <c r="AV14" s="192">
        <v>-0.7577200000000004</v>
      </c>
      <c r="AW14" s="179">
        <v>-2.85167</v>
      </c>
      <c r="AX14" s="179">
        <v>-118.30042</v>
      </c>
      <c r="AY14" s="178">
        <f t="shared" si="9"/>
        <v>-124.13476</v>
      </c>
      <c r="AZ14" s="179">
        <v>-149.53043</v>
      </c>
      <c r="BA14" s="192">
        <v>-0.6260200000000111</v>
      </c>
      <c r="BB14" s="272">
        <f t="shared" si="10"/>
        <v>-0.17381090640340655</v>
      </c>
      <c r="BC14" s="17"/>
      <c r="BE14" s="142"/>
    </row>
    <row r="15" spans="1:57" s="4" customFormat="1" ht="12.75" customHeight="1">
      <c r="A15" s="16" t="s">
        <v>23</v>
      </c>
      <c r="B15" s="179">
        <v>169.361</v>
      </c>
      <c r="C15" s="192">
        <v>174.072</v>
      </c>
      <c r="D15" s="179">
        <v>169.80899999999997</v>
      </c>
      <c r="E15" s="179">
        <v>183.18000000000006</v>
      </c>
      <c r="F15" s="178">
        <f t="shared" si="11"/>
        <v>696.422</v>
      </c>
      <c r="G15" s="179">
        <v>170.889</v>
      </c>
      <c r="H15" s="192">
        <v>183.74099999999999</v>
      </c>
      <c r="I15" s="272">
        <f t="shared" si="0"/>
        <v>0.055545980973390224</v>
      </c>
      <c r="J15" s="17"/>
      <c r="K15" s="179">
        <v>0</v>
      </c>
      <c r="L15" s="192">
        <v>0</v>
      </c>
      <c r="M15" s="179">
        <v>0</v>
      </c>
      <c r="N15" s="179">
        <v>0</v>
      </c>
      <c r="O15" s="178">
        <f t="shared" si="1"/>
        <v>0</v>
      </c>
      <c r="P15" s="179">
        <v>0</v>
      </c>
      <c r="Q15" s="192">
        <v>0</v>
      </c>
      <c r="R15" s="272" t="str">
        <f t="shared" si="2"/>
        <v>-</v>
      </c>
      <c r="S15" s="17"/>
      <c r="T15" s="179">
        <v>0</v>
      </c>
      <c r="U15" s="192">
        <v>0</v>
      </c>
      <c r="V15" s="179">
        <v>0</v>
      </c>
      <c r="W15" s="179">
        <v>0</v>
      </c>
      <c r="X15" s="178">
        <f t="shared" si="3"/>
        <v>0</v>
      </c>
      <c r="Y15" s="179">
        <v>0</v>
      </c>
      <c r="Z15" s="192">
        <v>0</v>
      </c>
      <c r="AA15" s="272" t="str">
        <f t="shared" si="4"/>
        <v>-</v>
      </c>
      <c r="AB15" s="17"/>
      <c r="AC15" s="179">
        <v>0</v>
      </c>
      <c r="AD15" s="192">
        <v>0</v>
      </c>
      <c r="AE15" s="179">
        <v>0</v>
      </c>
      <c r="AF15" s="179">
        <v>0</v>
      </c>
      <c r="AG15" s="178">
        <f t="shared" si="5"/>
        <v>0</v>
      </c>
      <c r="AH15" s="179">
        <v>0</v>
      </c>
      <c r="AI15" s="192">
        <v>0</v>
      </c>
      <c r="AJ15" s="272" t="str">
        <f t="shared" si="6"/>
        <v>-</v>
      </c>
      <c r="AK15" s="17"/>
      <c r="AL15" s="179">
        <v>169.361</v>
      </c>
      <c r="AM15" s="192">
        <v>174.072</v>
      </c>
      <c r="AN15" s="179">
        <v>169.80899999999997</v>
      </c>
      <c r="AO15" s="179">
        <v>183.18000000000006</v>
      </c>
      <c r="AP15" s="178">
        <f t="shared" si="7"/>
        <v>696.422</v>
      </c>
      <c r="AQ15" s="179">
        <v>170.889</v>
      </c>
      <c r="AR15" s="192">
        <v>183.74099999999999</v>
      </c>
      <c r="AS15" s="272">
        <f t="shared" si="8"/>
        <v>0.055545980973390224</v>
      </c>
      <c r="AT15" s="17"/>
      <c r="AU15" s="179">
        <v>0</v>
      </c>
      <c r="AV15" s="192">
        <v>0</v>
      </c>
      <c r="AW15" s="179">
        <v>0</v>
      </c>
      <c r="AX15" s="179">
        <v>0</v>
      </c>
      <c r="AY15" s="178">
        <f t="shared" si="9"/>
        <v>0</v>
      </c>
      <c r="AZ15" s="179">
        <v>0</v>
      </c>
      <c r="BA15" s="192">
        <v>0</v>
      </c>
      <c r="BB15" s="272" t="str">
        <f t="shared" si="10"/>
        <v>-</v>
      </c>
      <c r="BC15" s="17"/>
      <c r="BE15" s="142"/>
    </row>
    <row r="16" spans="1:57" s="78" customFormat="1" ht="12.75" customHeight="1">
      <c r="A16" s="77" t="s">
        <v>18</v>
      </c>
      <c r="B16" s="180">
        <f>SUM(B9:B15)</f>
        <v>25067.28236</v>
      </c>
      <c r="C16" s="35">
        <f>SUM(C9:C15)</f>
        <v>25967.425569999996</v>
      </c>
      <c r="D16" s="180">
        <f>SUM(D9:D15)</f>
        <v>25793.150510000003</v>
      </c>
      <c r="E16" s="180">
        <f>SUM(E9:E15)</f>
        <v>26333.632770000007</v>
      </c>
      <c r="F16" s="180">
        <f>SUM(B16:E16)</f>
        <v>103161.49121000001</v>
      </c>
      <c r="G16" s="180">
        <f>SUM(G9:G15)</f>
        <v>29963.796259999996</v>
      </c>
      <c r="H16" s="35">
        <f>SUM(H9:H15)</f>
        <v>27138.89965</v>
      </c>
      <c r="I16" s="273">
        <f t="shared" si="0"/>
        <v>0.04511321604993451</v>
      </c>
      <c r="J16" s="77"/>
      <c r="K16" s="180">
        <f>SUM(K9:K15)</f>
        <v>11662.410559999998</v>
      </c>
      <c r="L16" s="35">
        <f>SUM(L9:L15)</f>
        <v>12093.72682</v>
      </c>
      <c r="M16" s="180">
        <f>SUM(M9:M15)</f>
        <v>12651.515510000003</v>
      </c>
      <c r="N16" s="180">
        <f>SUM(N9:N15)</f>
        <v>12807.938420000002</v>
      </c>
      <c r="O16" s="180">
        <f t="shared" si="1"/>
        <v>49215.59131</v>
      </c>
      <c r="P16" s="180">
        <f>SUM(P9:P15)</f>
        <v>13107.79585</v>
      </c>
      <c r="Q16" s="35">
        <f>SUM(Q9:Q15)</f>
        <v>13345.426330000004</v>
      </c>
      <c r="R16" s="273">
        <f t="shared" si="2"/>
        <v>0.10349989946275337</v>
      </c>
      <c r="S16" s="77"/>
      <c r="T16" s="180">
        <f>SUM(T9:T15)</f>
        <v>11296.633439999998</v>
      </c>
      <c r="U16" s="35">
        <f>SUM(U9:U15)</f>
        <v>11547.3598</v>
      </c>
      <c r="V16" s="180">
        <f>SUM(V9:V15)</f>
        <v>10951.557220000002</v>
      </c>
      <c r="W16" s="180">
        <f>SUM(W9:W15)</f>
        <v>11088.61777</v>
      </c>
      <c r="X16" s="180">
        <f t="shared" si="3"/>
        <v>44884.168229999996</v>
      </c>
      <c r="Y16" s="180">
        <f>SUM(Y9:Y15)</f>
        <v>14596.91022</v>
      </c>
      <c r="Z16" s="35">
        <f>SUM(Z9:Z15)</f>
        <v>11367.856270000002</v>
      </c>
      <c r="AA16" s="273">
        <f t="shared" si="4"/>
        <v>-0.015544984577340193</v>
      </c>
      <c r="AB16" s="77"/>
      <c r="AC16" s="180">
        <f>SUM(AC9:AC15)</f>
        <v>1863.45213</v>
      </c>
      <c r="AD16" s="35">
        <f>SUM(AD9:AD15)</f>
        <v>1980.1489399999998</v>
      </c>
      <c r="AE16" s="180">
        <f>SUM(AE9:AE15)</f>
        <v>1992.5373800000002</v>
      </c>
      <c r="AF16" s="180">
        <f>SUM(AF9:AF15)</f>
        <v>2010.5290799999996</v>
      </c>
      <c r="AG16" s="180">
        <f t="shared" si="5"/>
        <v>7846.66753</v>
      </c>
      <c r="AH16" s="180">
        <f>SUM(AH9:AH15)</f>
        <v>1947.7937800000002</v>
      </c>
      <c r="AI16" s="35">
        <f>SUM(AI9:AI15)</f>
        <v>1967.3043800000003</v>
      </c>
      <c r="AJ16" s="273">
        <f t="shared" si="6"/>
        <v>-0.00648666357390245</v>
      </c>
      <c r="AK16" s="77"/>
      <c r="AL16" s="180">
        <f>SUM(AL9:AL15)</f>
        <v>558.1073999999999</v>
      </c>
      <c r="AM16" s="35">
        <f>SUM(AM9:AM15)</f>
        <v>626.74991</v>
      </c>
      <c r="AN16" s="180">
        <f>SUM(AN9:AN15)</f>
        <v>612.36574</v>
      </c>
      <c r="AO16" s="180">
        <f>SUM(AO9:AO15)</f>
        <v>800.6807200000002</v>
      </c>
      <c r="AP16" s="180">
        <f t="shared" si="7"/>
        <v>2597.90377</v>
      </c>
      <c r="AQ16" s="180">
        <f>SUM(AQ9:AQ15)</f>
        <v>736.4723700000001</v>
      </c>
      <c r="AR16" s="35">
        <f>SUM(AR9:AR15)</f>
        <v>736.6546099999999</v>
      </c>
      <c r="AS16" s="273">
        <f t="shared" si="8"/>
        <v>0.17535654691996674</v>
      </c>
      <c r="AT16" s="77"/>
      <c r="AU16" s="180">
        <f>SUM(AU9:AU15)</f>
        <v>-313.32117</v>
      </c>
      <c r="AV16" s="35">
        <f>SUM(AV9:AV15)</f>
        <v>-280.5599</v>
      </c>
      <c r="AW16" s="180">
        <f>SUM(AW9:AW15)</f>
        <v>-414.82534</v>
      </c>
      <c r="AX16" s="180">
        <f>SUM(AX9:AX15)</f>
        <v>-374.13322000000005</v>
      </c>
      <c r="AY16" s="180">
        <f t="shared" si="9"/>
        <v>-1382.83963</v>
      </c>
      <c r="AZ16" s="180">
        <f>SUM(AZ9:AZ15)</f>
        <v>-425.17596000000003</v>
      </c>
      <c r="BA16" s="35">
        <f>SUM(BA9:BA15)</f>
        <v>-278.34194</v>
      </c>
      <c r="BB16" s="273">
        <f t="shared" si="10"/>
        <v>-0.00790547758250557</v>
      </c>
      <c r="BC16" s="76"/>
      <c r="BE16" s="142"/>
    </row>
    <row r="17" spans="1:57" s="24" customFormat="1" ht="12.75" customHeight="1">
      <c r="A17" s="25" t="s">
        <v>45</v>
      </c>
      <c r="B17" s="179">
        <v>-12332.065050000001</v>
      </c>
      <c r="C17" s="192">
        <v>-12962.087439999996</v>
      </c>
      <c r="D17" s="179">
        <v>-12909.836650000001</v>
      </c>
      <c r="E17" s="179">
        <v>-13935.934130000009</v>
      </c>
      <c r="F17" s="178">
        <f t="shared" si="11"/>
        <v>-52139.92327000001</v>
      </c>
      <c r="G17" s="179">
        <v>-13345.091970000001</v>
      </c>
      <c r="H17" s="192">
        <v>-13129.66938</v>
      </c>
      <c r="I17" s="272">
        <f t="shared" si="0"/>
        <v>0.01292862286076383</v>
      </c>
      <c r="J17" s="17"/>
      <c r="K17" s="179">
        <v>-7133.6056100000005</v>
      </c>
      <c r="L17" s="192">
        <v>-7678.74906</v>
      </c>
      <c r="M17" s="179">
        <v>-7775.042250000002</v>
      </c>
      <c r="N17" s="179">
        <v>-8433.681419999997</v>
      </c>
      <c r="O17" s="178">
        <f t="shared" si="1"/>
        <v>-31021.07834</v>
      </c>
      <c r="P17" s="179">
        <v>-8109.59588</v>
      </c>
      <c r="Q17" s="192">
        <v>-8316.097859999998</v>
      </c>
      <c r="R17" s="272">
        <f t="shared" si="2"/>
        <v>0.08300164454130474</v>
      </c>
      <c r="S17" s="17"/>
      <c r="T17" s="179">
        <v>-5209.62423</v>
      </c>
      <c r="U17" s="192">
        <v>-5294.574230000001</v>
      </c>
      <c r="V17" s="179">
        <v>-5148.947839999999</v>
      </c>
      <c r="W17" s="179">
        <v>-5524.138939999997</v>
      </c>
      <c r="X17" s="178">
        <f t="shared" si="3"/>
        <v>-21177.285239999997</v>
      </c>
      <c r="Y17" s="179">
        <v>-5252.86201</v>
      </c>
      <c r="Z17" s="192">
        <v>-4831.96352</v>
      </c>
      <c r="AA17" s="272">
        <f t="shared" si="4"/>
        <v>-0.08737448752323956</v>
      </c>
      <c r="AB17" s="17"/>
      <c r="AC17" s="179">
        <v>0</v>
      </c>
      <c r="AD17" s="192">
        <v>0</v>
      </c>
      <c r="AE17" s="179">
        <v>0</v>
      </c>
      <c r="AF17" s="179">
        <v>0</v>
      </c>
      <c r="AG17" s="178">
        <f t="shared" si="5"/>
        <v>0</v>
      </c>
      <c r="AH17" s="179">
        <v>0</v>
      </c>
      <c r="AI17" s="192">
        <v>0</v>
      </c>
      <c r="AJ17" s="272" t="str">
        <f t="shared" si="6"/>
        <v>-</v>
      </c>
      <c r="AK17" s="17"/>
      <c r="AL17" s="179">
        <v>0</v>
      </c>
      <c r="AM17" s="192">
        <v>0</v>
      </c>
      <c r="AN17" s="179">
        <v>0</v>
      </c>
      <c r="AO17" s="179">
        <v>0</v>
      </c>
      <c r="AP17" s="178">
        <f t="shared" si="7"/>
        <v>0</v>
      </c>
      <c r="AQ17" s="179">
        <v>0</v>
      </c>
      <c r="AR17" s="192">
        <v>0</v>
      </c>
      <c r="AS17" s="272" t="str">
        <f t="shared" si="8"/>
        <v>-</v>
      </c>
      <c r="AT17" s="17"/>
      <c r="AU17" s="179">
        <v>11.16479</v>
      </c>
      <c r="AV17" s="192">
        <v>11.23585</v>
      </c>
      <c r="AW17" s="179">
        <v>14.15344</v>
      </c>
      <c r="AX17" s="179">
        <v>21.886229999999998</v>
      </c>
      <c r="AY17" s="178">
        <f t="shared" si="9"/>
        <v>58.44031</v>
      </c>
      <c r="AZ17" s="179">
        <v>17.36592</v>
      </c>
      <c r="BA17" s="192">
        <v>18.392</v>
      </c>
      <c r="BB17" s="272">
        <f t="shared" si="10"/>
        <v>0.6369033050459022</v>
      </c>
      <c r="BC17" s="17"/>
      <c r="BE17" s="142"/>
    </row>
    <row r="18" spans="1:57" s="24" customFormat="1" ht="12.75" customHeight="1">
      <c r="A18" s="25" t="s">
        <v>46</v>
      </c>
      <c r="B18" s="179">
        <v>522.90986</v>
      </c>
      <c r="C18" s="192">
        <v>704.7943600000001</v>
      </c>
      <c r="D18" s="179">
        <v>542.2691199999999</v>
      </c>
      <c r="E18" s="179">
        <v>720.06324</v>
      </c>
      <c r="F18" s="178">
        <f t="shared" si="11"/>
        <v>2490.03658</v>
      </c>
      <c r="G18" s="179">
        <v>541.46438</v>
      </c>
      <c r="H18" s="192">
        <v>835.4935399999998</v>
      </c>
      <c r="I18" s="272">
        <f t="shared" si="0"/>
        <v>0.1854429992884729</v>
      </c>
      <c r="J18" s="17"/>
      <c r="K18" s="179">
        <v>406.12028000000004</v>
      </c>
      <c r="L18" s="192">
        <v>592.7531099999999</v>
      </c>
      <c r="M18" s="179">
        <v>409.3530699999999</v>
      </c>
      <c r="N18" s="179">
        <v>735.2715400000002</v>
      </c>
      <c r="O18" s="178">
        <f t="shared" si="1"/>
        <v>2143.498</v>
      </c>
      <c r="P18" s="179">
        <v>458.44667</v>
      </c>
      <c r="Q18" s="192">
        <v>724.32837</v>
      </c>
      <c r="R18" s="272">
        <f t="shared" si="2"/>
        <v>0.22197312469604774</v>
      </c>
      <c r="S18" s="17"/>
      <c r="T18" s="179">
        <v>128.33137</v>
      </c>
      <c r="U18" s="192">
        <v>121.56710000000001</v>
      </c>
      <c r="V18" s="179">
        <v>145.17149000000003</v>
      </c>
      <c r="W18" s="179">
        <v>7.266930000000002</v>
      </c>
      <c r="X18" s="178">
        <f t="shared" si="3"/>
        <v>402.33689000000004</v>
      </c>
      <c r="Y18" s="179">
        <v>98.83063</v>
      </c>
      <c r="Z18" s="192">
        <v>128.46717</v>
      </c>
      <c r="AA18" s="272">
        <f t="shared" si="4"/>
        <v>0.05675935347639286</v>
      </c>
      <c r="AB18" s="17"/>
      <c r="AC18" s="179">
        <v>0</v>
      </c>
      <c r="AD18" s="192">
        <v>0</v>
      </c>
      <c r="AE18" s="179">
        <v>0</v>
      </c>
      <c r="AF18" s="179">
        <v>0</v>
      </c>
      <c r="AG18" s="178">
        <f t="shared" si="5"/>
        <v>0</v>
      </c>
      <c r="AH18" s="179">
        <v>0</v>
      </c>
      <c r="AI18" s="192">
        <v>0</v>
      </c>
      <c r="AJ18" s="272" t="str">
        <f t="shared" si="6"/>
        <v>-</v>
      </c>
      <c r="AK18" s="17"/>
      <c r="AL18" s="179">
        <v>0</v>
      </c>
      <c r="AM18" s="192">
        <v>0</v>
      </c>
      <c r="AN18" s="179">
        <v>0</v>
      </c>
      <c r="AO18" s="179">
        <v>0</v>
      </c>
      <c r="AP18" s="178">
        <f t="shared" si="7"/>
        <v>0</v>
      </c>
      <c r="AQ18" s="179">
        <v>0</v>
      </c>
      <c r="AR18" s="192">
        <v>0</v>
      </c>
      <c r="AS18" s="272" t="str">
        <f t="shared" si="8"/>
        <v>-</v>
      </c>
      <c r="AT18" s="17"/>
      <c r="AU18" s="179">
        <v>-11.54179</v>
      </c>
      <c r="AV18" s="192">
        <v>-9.52585</v>
      </c>
      <c r="AW18" s="179">
        <v>-12.255440000000004</v>
      </c>
      <c r="AX18" s="179">
        <v>-22.475229999999996</v>
      </c>
      <c r="AY18" s="178">
        <f t="shared" si="9"/>
        <v>-55.79831</v>
      </c>
      <c r="AZ18" s="179">
        <v>-15.81292</v>
      </c>
      <c r="BA18" s="192">
        <v>-17.302</v>
      </c>
      <c r="BB18" s="272">
        <f t="shared" si="10"/>
        <v>0.8163208532571896</v>
      </c>
      <c r="BC18" s="17"/>
      <c r="BE18" s="142"/>
    </row>
    <row r="19" spans="1:57" s="78" customFormat="1" ht="12.75" customHeight="1">
      <c r="A19" s="77" t="s">
        <v>9</v>
      </c>
      <c r="B19" s="180">
        <f>SUM(B17:B18)</f>
        <v>-11809.155190000001</v>
      </c>
      <c r="C19" s="35">
        <f>SUM(C17:C18)</f>
        <v>-12257.293079999996</v>
      </c>
      <c r="D19" s="180">
        <f>SUM(D17:D18)</f>
        <v>-12367.56753</v>
      </c>
      <c r="E19" s="180">
        <f>SUM(E17:E18)</f>
        <v>-13215.87089000001</v>
      </c>
      <c r="F19" s="180">
        <f>SUM(B19:E19)</f>
        <v>-49649.88669</v>
      </c>
      <c r="G19" s="180">
        <f>SUM(G17:G18)</f>
        <v>-12803.627590000002</v>
      </c>
      <c r="H19" s="35">
        <f>SUM(H17:H18)</f>
        <v>-12294.17584</v>
      </c>
      <c r="I19" s="273">
        <f t="shared" si="0"/>
        <v>0.0030090461049825912</v>
      </c>
      <c r="J19" s="77"/>
      <c r="K19" s="180">
        <f>SUM(K17:K18)</f>
        <v>-6727.48533</v>
      </c>
      <c r="L19" s="35">
        <f>SUM(L17:L18)</f>
        <v>-7085.99595</v>
      </c>
      <c r="M19" s="180">
        <f>SUM(M17:M18)</f>
        <v>-7365.689180000002</v>
      </c>
      <c r="N19" s="180">
        <f>SUM(N17:N18)</f>
        <v>-7698.409879999997</v>
      </c>
      <c r="O19" s="180">
        <f t="shared" si="1"/>
        <v>-28877.58034</v>
      </c>
      <c r="P19" s="180">
        <f>SUM(P17:P18)</f>
        <v>-7651.14921</v>
      </c>
      <c r="Q19" s="35">
        <f>SUM(Q17:Q18)</f>
        <v>-7591.769489999998</v>
      </c>
      <c r="R19" s="273">
        <f t="shared" si="2"/>
        <v>0.07137649295438807</v>
      </c>
      <c r="S19" s="77"/>
      <c r="T19" s="180">
        <f>SUM(T17:T18)</f>
        <v>-5081.2928600000005</v>
      </c>
      <c r="U19" s="35">
        <f>SUM(U17:U18)</f>
        <v>-5173.007130000001</v>
      </c>
      <c r="V19" s="180">
        <f>SUM(V17:V18)</f>
        <v>-5003.776349999999</v>
      </c>
      <c r="W19" s="180">
        <f>SUM(W17:W18)</f>
        <v>-5516.872009999997</v>
      </c>
      <c r="X19" s="180">
        <f t="shared" si="3"/>
        <v>-20774.94835</v>
      </c>
      <c r="Y19" s="180">
        <f>SUM(Y17:Y18)</f>
        <v>-5154.031379999999</v>
      </c>
      <c r="Z19" s="35">
        <f>SUM(Z17:Z18)</f>
        <v>-4703.49635</v>
      </c>
      <c r="AA19" s="273">
        <f t="shared" si="4"/>
        <v>-0.09076167269848716</v>
      </c>
      <c r="AB19" s="77"/>
      <c r="AC19" s="180">
        <f>SUM(AC17:AC18)</f>
        <v>0</v>
      </c>
      <c r="AD19" s="35">
        <f>SUM(AD17:AD18)</f>
        <v>0</v>
      </c>
      <c r="AE19" s="180">
        <f>SUM(AE17:AE18)</f>
        <v>0</v>
      </c>
      <c r="AF19" s="180">
        <f>SUM(AF17:AF18)</f>
        <v>0</v>
      </c>
      <c r="AG19" s="180">
        <f t="shared" si="5"/>
        <v>0</v>
      </c>
      <c r="AH19" s="180">
        <f>SUM(AH17:AH18)</f>
        <v>0</v>
      </c>
      <c r="AI19" s="35">
        <f>SUM(AI17:AI18)</f>
        <v>0</v>
      </c>
      <c r="AJ19" s="273" t="str">
        <f t="shared" si="6"/>
        <v>-</v>
      </c>
      <c r="AK19" s="77"/>
      <c r="AL19" s="180">
        <f>SUM(AL17:AL18)</f>
        <v>0</v>
      </c>
      <c r="AM19" s="35">
        <f>SUM(AM17:AM18)</f>
        <v>0</v>
      </c>
      <c r="AN19" s="180">
        <f>SUM(AN17:AN18)</f>
        <v>0</v>
      </c>
      <c r="AO19" s="180">
        <f>SUM(AO17:AO18)</f>
        <v>0</v>
      </c>
      <c r="AP19" s="180">
        <f t="shared" si="7"/>
        <v>0</v>
      </c>
      <c r="AQ19" s="180">
        <f>SUM(AQ17:AQ18)</f>
        <v>0</v>
      </c>
      <c r="AR19" s="35">
        <f>SUM(AR17:AR18)</f>
        <v>0</v>
      </c>
      <c r="AS19" s="273" t="str">
        <f t="shared" si="8"/>
        <v>-</v>
      </c>
      <c r="AT19" s="77"/>
      <c r="AU19" s="180">
        <f>SUM(AU17:AU18)</f>
        <v>-0.37700000000000067</v>
      </c>
      <c r="AV19" s="35">
        <f>SUM(AV17:AV18)</f>
        <v>1.709999999999999</v>
      </c>
      <c r="AW19" s="180">
        <f>SUM(AW17:AW18)</f>
        <v>1.8979999999999961</v>
      </c>
      <c r="AX19" s="180">
        <f>SUM(AX17:AX18)</f>
        <v>-0.5889999999999986</v>
      </c>
      <c r="AY19" s="180">
        <f t="shared" si="9"/>
        <v>2.641999999999996</v>
      </c>
      <c r="AZ19" s="180">
        <f>SUM(AZ17:AZ18)</f>
        <v>1.552999999999999</v>
      </c>
      <c r="BA19" s="35">
        <f>SUM(BA17:BA18)</f>
        <v>1.0899999999999999</v>
      </c>
      <c r="BB19" s="273">
        <f t="shared" si="10"/>
        <v>-0.36257309941520444</v>
      </c>
      <c r="BC19" s="76"/>
      <c r="BE19" s="142"/>
    </row>
    <row r="20" spans="1:57" s="24" customFormat="1" ht="12.75" customHeight="1">
      <c r="A20" s="25" t="s">
        <v>10</v>
      </c>
      <c r="B20" s="179">
        <v>-3439.63982</v>
      </c>
      <c r="C20" s="192">
        <v>-3598.30435</v>
      </c>
      <c r="D20" s="179">
        <v>-3418.7483199999997</v>
      </c>
      <c r="E20" s="179">
        <v>-3472.2544000000016</v>
      </c>
      <c r="F20" s="178">
        <f t="shared" si="11"/>
        <v>-13928.946890000001</v>
      </c>
      <c r="G20" s="179">
        <v>-6139.2315</v>
      </c>
      <c r="H20" s="192">
        <v>-3559.7183299999997</v>
      </c>
      <c r="I20" s="272">
        <f t="shared" si="0"/>
        <v>-0.010723389754399232</v>
      </c>
      <c r="J20" s="17"/>
      <c r="K20" s="179">
        <v>-125.01891</v>
      </c>
      <c r="L20" s="192">
        <v>-135.22250000000003</v>
      </c>
      <c r="M20" s="179">
        <v>-167.65191999999996</v>
      </c>
      <c r="N20" s="179">
        <v>-110.41185000000007</v>
      </c>
      <c r="O20" s="178">
        <f aca="true" t="shared" si="12" ref="O20:O30">SUM(K20:N20)</f>
        <v>-538.3051800000001</v>
      </c>
      <c r="P20" s="179">
        <v>-173.47579000000002</v>
      </c>
      <c r="Q20" s="192">
        <v>-117.88657999999998</v>
      </c>
      <c r="R20" s="272">
        <f t="shared" si="2"/>
        <v>-0.12820292480911122</v>
      </c>
      <c r="S20" s="17"/>
      <c r="T20" s="179">
        <v>-3314.0259100000003</v>
      </c>
      <c r="U20" s="192">
        <v>-3457.3218499999994</v>
      </c>
      <c r="V20" s="179">
        <v>-3174.8034</v>
      </c>
      <c r="W20" s="179">
        <v>-2616.5987800000003</v>
      </c>
      <c r="X20" s="178">
        <f aca="true" t="shared" si="13" ref="X20:X30">SUM(T20:W20)</f>
        <v>-12562.74994</v>
      </c>
      <c r="Y20" s="179">
        <v>-5961.0513200000005</v>
      </c>
      <c r="Z20" s="192">
        <v>-3433.0773599999993</v>
      </c>
      <c r="AA20" s="272">
        <f t="shared" si="4"/>
        <v>-0.007012505937218441</v>
      </c>
      <c r="AB20" s="17"/>
      <c r="AC20" s="179">
        <v>0</v>
      </c>
      <c r="AD20" s="192">
        <v>0</v>
      </c>
      <c r="AE20" s="179">
        <v>0</v>
      </c>
      <c r="AF20" s="179">
        <v>0</v>
      </c>
      <c r="AG20" s="178">
        <f aca="true" t="shared" si="14" ref="AG20:AG30">SUM(AC20:AF20)</f>
        <v>0</v>
      </c>
      <c r="AH20" s="179">
        <v>0</v>
      </c>
      <c r="AI20" s="192">
        <v>0</v>
      </c>
      <c r="AJ20" s="272" t="str">
        <f t="shared" si="6"/>
        <v>-</v>
      </c>
      <c r="AK20" s="17"/>
      <c r="AL20" s="179">
        <v>0</v>
      </c>
      <c r="AM20" s="192">
        <v>0</v>
      </c>
      <c r="AN20" s="179">
        <v>0</v>
      </c>
      <c r="AO20" s="179">
        <v>0</v>
      </c>
      <c r="AP20" s="178">
        <f aca="true" t="shared" si="15" ref="AP20:AP30">SUM(AL20:AO20)</f>
        <v>0</v>
      </c>
      <c r="AQ20" s="179">
        <v>0</v>
      </c>
      <c r="AR20" s="192">
        <v>0</v>
      </c>
      <c r="AS20" s="272" t="str">
        <f t="shared" si="8"/>
        <v>-</v>
      </c>
      <c r="AT20" s="17"/>
      <c r="AU20" s="179">
        <v>-0.595</v>
      </c>
      <c r="AV20" s="192">
        <v>-5.760000000000001</v>
      </c>
      <c r="AW20" s="179">
        <v>-76.29299999999999</v>
      </c>
      <c r="AX20" s="179">
        <v>-745.24377</v>
      </c>
      <c r="AY20" s="178">
        <f aca="true" t="shared" si="16" ref="AY20:AY30">SUM(AU20:AX20)</f>
        <v>-827.8917700000001</v>
      </c>
      <c r="AZ20" s="179">
        <v>-4.70439</v>
      </c>
      <c r="BA20" s="192">
        <v>-8.75439</v>
      </c>
      <c r="BB20" s="272">
        <f t="shared" si="10"/>
        <v>0.519859375</v>
      </c>
      <c r="BC20" s="17"/>
      <c r="BE20" s="142"/>
    </row>
    <row r="21" spans="1:57" s="24" customFormat="1" ht="12.75" customHeight="1">
      <c r="A21" s="68" t="s">
        <v>35</v>
      </c>
      <c r="B21" s="179">
        <v>-302.33978</v>
      </c>
      <c r="C21" s="192">
        <v>-308.01790000000005</v>
      </c>
      <c r="D21" s="179">
        <v>-315.10231999999996</v>
      </c>
      <c r="E21" s="179">
        <v>-335.05798000000004</v>
      </c>
      <c r="F21" s="178">
        <f t="shared" si="11"/>
        <v>-1260.51798</v>
      </c>
      <c r="G21" s="179">
        <v>-315.21925</v>
      </c>
      <c r="H21" s="192">
        <v>-308.70514000000003</v>
      </c>
      <c r="I21" s="272">
        <f t="shared" si="0"/>
        <v>0.0022311690327087297</v>
      </c>
      <c r="J21" s="17"/>
      <c r="K21" s="179">
        <v>-12.52787</v>
      </c>
      <c r="L21" s="192">
        <v>-16.8272</v>
      </c>
      <c r="M21" s="179">
        <v>-19.575329999999997</v>
      </c>
      <c r="N21" s="179">
        <v>-21.651689999999995</v>
      </c>
      <c r="O21" s="178">
        <f t="shared" si="12"/>
        <v>-70.58209</v>
      </c>
      <c r="P21" s="179">
        <v>-21.85979</v>
      </c>
      <c r="Q21" s="192">
        <v>-21.243059999999996</v>
      </c>
      <c r="R21" s="272">
        <f t="shared" si="2"/>
        <v>0.26242393268042186</v>
      </c>
      <c r="S21" s="17"/>
      <c r="T21" s="179">
        <v>-24.55195</v>
      </c>
      <c r="U21" s="192">
        <v>-23.70923</v>
      </c>
      <c r="V21" s="179">
        <v>-27.231869999999994</v>
      </c>
      <c r="W21" s="179">
        <v>-31.22274</v>
      </c>
      <c r="X21" s="178">
        <f t="shared" si="13"/>
        <v>-106.71579</v>
      </c>
      <c r="Y21" s="179">
        <v>-26.71175</v>
      </c>
      <c r="Z21" s="192">
        <v>-24.974690000000006</v>
      </c>
      <c r="AA21" s="272">
        <f t="shared" si="4"/>
        <v>0.05337415006729465</v>
      </c>
      <c r="AB21" s="17"/>
      <c r="AC21" s="179">
        <v>-2.5105500000000003</v>
      </c>
      <c r="AD21" s="192">
        <v>-2.5710999999999995</v>
      </c>
      <c r="AE21" s="179">
        <v>-2.57859</v>
      </c>
      <c r="AF21" s="179">
        <v>-2.32362</v>
      </c>
      <c r="AG21" s="178">
        <f t="shared" si="14"/>
        <v>-9.98386</v>
      </c>
      <c r="AH21" s="179">
        <v>-2.7006900000000003</v>
      </c>
      <c r="AI21" s="192">
        <v>-2.942459999999999</v>
      </c>
      <c r="AJ21" s="272">
        <f t="shared" si="6"/>
        <v>0.1444362335187273</v>
      </c>
      <c r="AK21" s="17"/>
      <c r="AL21" s="179">
        <v>-348.58496</v>
      </c>
      <c r="AM21" s="192">
        <v>-355.53768</v>
      </c>
      <c r="AN21" s="179">
        <v>-357.77982</v>
      </c>
      <c r="AO21" s="179">
        <v>-356.88158</v>
      </c>
      <c r="AP21" s="178">
        <f t="shared" si="15"/>
        <v>-1418.78404</v>
      </c>
      <c r="AQ21" s="179">
        <v>-342.01103</v>
      </c>
      <c r="AR21" s="192">
        <v>-324.2881</v>
      </c>
      <c r="AS21" s="272">
        <f t="shared" si="8"/>
        <v>-0.08789386261394301</v>
      </c>
      <c r="AT21" s="17"/>
      <c r="AU21" s="179">
        <v>85.83555</v>
      </c>
      <c r="AV21" s="192">
        <v>90.62730999999998</v>
      </c>
      <c r="AW21" s="179">
        <v>92.06329000000005</v>
      </c>
      <c r="AX21" s="179">
        <v>77.02164999999997</v>
      </c>
      <c r="AY21" s="178">
        <f t="shared" si="16"/>
        <v>345.5478</v>
      </c>
      <c r="AZ21" s="179">
        <v>78.06401</v>
      </c>
      <c r="BA21" s="192">
        <v>64.74316999999999</v>
      </c>
      <c r="BB21" s="272">
        <f t="shared" si="10"/>
        <v>-0.28561081643049974</v>
      </c>
      <c r="BC21" s="17"/>
      <c r="BE21" s="142"/>
    </row>
    <row r="22" spans="1:57" s="24" customFormat="1" ht="12.75" customHeight="1">
      <c r="A22" s="25" t="s">
        <v>5</v>
      </c>
      <c r="B22" s="179">
        <v>-8.907020000000001</v>
      </c>
      <c r="C22" s="192">
        <v>-14.904659999999998</v>
      </c>
      <c r="D22" s="179">
        <v>-7.118470000000002</v>
      </c>
      <c r="E22" s="179">
        <v>-13.833209999999994</v>
      </c>
      <c r="F22" s="178">
        <f t="shared" si="11"/>
        <v>-44.76335999999999</v>
      </c>
      <c r="G22" s="179">
        <v>-7.578180000000001</v>
      </c>
      <c r="H22" s="192">
        <v>-16.88463</v>
      </c>
      <c r="I22" s="272">
        <f t="shared" si="0"/>
        <v>0.13284234595086394</v>
      </c>
      <c r="J22" s="17"/>
      <c r="K22" s="179">
        <v>0</v>
      </c>
      <c r="L22" s="192">
        <v>0</v>
      </c>
      <c r="M22" s="179">
        <v>0</v>
      </c>
      <c r="N22" s="179">
        <v>0</v>
      </c>
      <c r="O22" s="178">
        <f t="shared" si="12"/>
        <v>0</v>
      </c>
      <c r="P22" s="179">
        <v>0</v>
      </c>
      <c r="Q22" s="192">
        <v>0</v>
      </c>
      <c r="R22" s="272" t="str">
        <f t="shared" si="2"/>
        <v>-</v>
      </c>
      <c r="S22" s="17"/>
      <c r="T22" s="179">
        <v>0</v>
      </c>
      <c r="U22" s="192">
        <v>0</v>
      </c>
      <c r="V22" s="179">
        <v>0</v>
      </c>
      <c r="W22" s="179">
        <v>0</v>
      </c>
      <c r="X22" s="178">
        <f t="shared" si="13"/>
        <v>0</v>
      </c>
      <c r="Y22" s="179">
        <v>0</v>
      </c>
      <c r="Z22" s="192">
        <v>0</v>
      </c>
      <c r="AA22" s="272" t="str">
        <f t="shared" si="4"/>
        <v>-</v>
      </c>
      <c r="AB22" s="17"/>
      <c r="AC22" s="179">
        <v>0</v>
      </c>
      <c r="AD22" s="192">
        <v>0</v>
      </c>
      <c r="AE22" s="179">
        <v>0</v>
      </c>
      <c r="AF22" s="179">
        <v>0</v>
      </c>
      <c r="AG22" s="178">
        <f t="shared" si="14"/>
        <v>0</v>
      </c>
      <c r="AH22" s="179">
        <v>0</v>
      </c>
      <c r="AI22" s="192">
        <v>0</v>
      </c>
      <c r="AJ22" s="272" t="str">
        <f t="shared" si="6"/>
        <v>-</v>
      </c>
      <c r="AK22" s="17"/>
      <c r="AL22" s="179">
        <v>-8.907020000000001</v>
      </c>
      <c r="AM22" s="192">
        <v>-14.904659999999998</v>
      </c>
      <c r="AN22" s="179">
        <v>-7.118470000000002</v>
      </c>
      <c r="AO22" s="179">
        <v>-13.832699999999996</v>
      </c>
      <c r="AP22" s="178">
        <f t="shared" si="15"/>
        <v>-44.76285</v>
      </c>
      <c r="AQ22" s="179">
        <v>-7.578180000000001</v>
      </c>
      <c r="AR22" s="192">
        <v>-16.88463</v>
      </c>
      <c r="AS22" s="272">
        <f t="shared" si="8"/>
        <v>0.13284234595086394</v>
      </c>
      <c r="AT22" s="17"/>
      <c r="AU22" s="179">
        <v>0</v>
      </c>
      <c r="AV22" s="192">
        <v>0</v>
      </c>
      <c r="AW22" s="179">
        <v>0</v>
      </c>
      <c r="AX22" s="179">
        <v>-0.00051</v>
      </c>
      <c r="AY22" s="178">
        <f t="shared" si="16"/>
        <v>-0.00051</v>
      </c>
      <c r="AZ22" s="179">
        <v>0</v>
      </c>
      <c r="BA22" s="192">
        <v>0</v>
      </c>
      <c r="BB22" s="272" t="str">
        <f t="shared" si="10"/>
        <v>-</v>
      </c>
      <c r="BC22" s="17"/>
      <c r="BE22" s="142"/>
    </row>
    <row r="23" spans="1:57" s="24" customFormat="1" ht="12.75" customHeight="1">
      <c r="A23" s="25" t="s">
        <v>11</v>
      </c>
      <c r="B23" s="179">
        <v>-361.72238</v>
      </c>
      <c r="C23" s="192">
        <v>-74.00891999999999</v>
      </c>
      <c r="D23" s="179">
        <v>-156.41654</v>
      </c>
      <c r="E23" s="179">
        <v>-301.75714000000005</v>
      </c>
      <c r="F23" s="178">
        <f t="shared" si="11"/>
        <v>-893.90498</v>
      </c>
      <c r="G23" s="179">
        <v>-109.02378</v>
      </c>
      <c r="H23" s="192">
        <v>-156.22473000000002</v>
      </c>
      <c r="I23" s="272">
        <f t="shared" si="0"/>
        <v>1.110890552111827</v>
      </c>
      <c r="J23" s="17"/>
      <c r="K23" s="179">
        <v>-61.76426</v>
      </c>
      <c r="L23" s="192">
        <v>-21.127879999999998</v>
      </c>
      <c r="M23" s="179">
        <v>-45.98526</v>
      </c>
      <c r="N23" s="179">
        <v>-59.86542</v>
      </c>
      <c r="O23" s="178">
        <f t="shared" si="12"/>
        <v>-188.74282</v>
      </c>
      <c r="P23" s="179">
        <v>-19.010240000000003</v>
      </c>
      <c r="Q23" s="192">
        <v>-44.572449999999996</v>
      </c>
      <c r="R23" s="272">
        <f t="shared" si="2"/>
        <v>1.109650849966963</v>
      </c>
      <c r="S23" s="17"/>
      <c r="T23" s="179">
        <v>-296.78389000000004</v>
      </c>
      <c r="U23" s="192">
        <v>-51.74303999999995</v>
      </c>
      <c r="V23" s="179">
        <v>-108.96290000000005</v>
      </c>
      <c r="W23" s="179">
        <v>-240.75309</v>
      </c>
      <c r="X23" s="178">
        <f t="shared" si="13"/>
        <v>-698.24292</v>
      </c>
      <c r="Y23" s="179">
        <v>-89.74853999999999</v>
      </c>
      <c r="Z23" s="192">
        <v>-110.55053999999998</v>
      </c>
      <c r="AA23" s="272">
        <f t="shared" si="4"/>
        <v>1.13652966659864</v>
      </c>
      <c r="AB23" s="17"/>
      <c r="AC23" s="179">
        <v>0</v>
      </c>
      <c r="AD23" s="192">
        <v>0</v>
      </c>
      <c r="AE23" s="179">
        <v>0</v>
      </c>
      <c r="AF23" s="179">
        <v>0</v>
      </c>
      <c r="AG23" s="178">
        <f t="shared" si="14"/>
        <v>0</v>
      </c>
      <c r="AH23" s="179">
        <v>0</v>
      </c>
      <c r="AI23" s="192">
        <v>0</v>
      </c>
      <c r="AJ23" s="272" t="str">
        <f t="shared" si="6"/>
        <v>-</v>
      </c>
      <c r="AK23" s="17"/>
      <c r="AL23" s="179">
        <v>-3.17423</v>
      </c>
      <c r="AM23" s="192">
        <v>-1.1379999999999995</v>
      </c>
      <c r="AN23" s="179">
        <v>-1.4683799999999998</v>
      </c>
      <c r="AO23" s="179">
        <v>-1.13863</v>
      </c>
      <c r="AP23" s="178">
        <f t="shared" si="15"/>
        <v>-6.919239999999999</v>
      </c>
      <c r="AQ23" s="179">
        <v>-0.265</v>
      </c>
      <c r="AR23" s="192">
        <v>-1.10174</v>
      </c>
      <c r="AS23" s="272">
        <f t="shared" si="8"/>
        <v>-0.03186291739894511</v>
      </c>
      <c r="AT23" s="17"/>
      <c r="AU23" s="179">
        <v>0</v>
      </c>
      <c r="AV23" s="192">
        <v>0</v>
      </c>
      <c r="AW23" s="179">
        <v>0</v>
      </c>
      <c r="AX23" s="179">
        <v>0</v>
      </c>
      <c r="AY23" s="178">
        <f t="shared" si="16"/>
        <v>0</v>
      </c>
      <c r="AZ23" s="179">
        <v>0</v>
      </c>
      <c r="BA23" s="192">
        <v>0</v>
      </c>
      <c r="BB23" s="272" t="str">
        <f t="shared" si="10"/>
        <v>-</v>
      </c>
      <c r="BC23" s="17"/>
      <c r="BE23" s="142"/>
    </row>
    <row r="24" spans="1:57" s="24" customFormat="1" ht="12.75" customHeight="1">
      <c r="A24" s="25" t="s">
        <v>12</v>
      </c>
      <c r="B24" s="179">
        <v>-199.03955</v>
      </c>
      <c r="C24" s="192">
        <v>-232.26147</v>
      </c>
      <c r="D24" s="179">
        <v>-261.31236</v>
      </c>
      <c r="E24" s="179">
        <v>-268.76403000000005</v>
      </c>
      <c r="F24" s="178">
        <f t="shared" si="11"/>
        <v>-961.37741</v>
      </c>
      <c r="G24" s="179">
        <v>-237.63415</v>
      </c>
      <c r="H24" s="192">
        <v>-264.69937000000004</v>
      </c>
      <c r="I24" s="272">
        <f t="shared" si="0"/>
        <v>0.13966113277419642</v>
      </c>
      <c r="J24" s="17"/>
      <c r="K24" s="179">
        <v>-69.35128999999999</v>
      </c>
      <c r="L24" s="192">
        <v>-74.4774</v>
      </c>
      <c r="M24" s="179">
        <v>-87.91170000000002</v>
      </c>
      <c r="N24" s="179">
        <v>-91.3617099999999</v>
      </c>
      <c r="O24" s="178">
        <f t="shared" si="12"/>
        <v>-323.10209999999995</v>
      </c>
      <c r="P24" s="179">
        <v>-74.96821000000001</v>
      </c>
      <c r="Q24" s="192">
        <v>-86.71955999999999</v>
      </c>
      <c r="R24" s="272">
        <f t="shared" si="2"/>
        <v>0.16437415914089354</v>
      </c>
      <c r="S24" s="17"/>
      <c r="T24" s="179">
        <v>-195.07334</v>
      </c>
      <c r="U24" s="192">
        <v>-231.77291</v>
      </c>
      <c r="V24" s="179">
        <v>-218.63389</v>
      </c>
      <c r="W24" s="179">
        <v>-257.50221999999997</v>
      </c>
      <c r="X24" s="178">
        <f t="shared" si="13"/>
        <v>-902.98236</v>
      </c>
      <c r="Y24" s="179">
        <v>-226.6094</v>
      </c>
      <c r="Z24" s="192">
        <v>-245.06956000000002</v>
      </c>
      <c r="AA24" s="272">
        <f t="shared" si="4"/>
        <v>0.057369301701393954</v>
      </c>
      <c r="AB24" s="17"/>
      <c r="AC24" s="179">
        <v>0</v>
      </c>
      <c r="AD24" s="192">
        <v>0</v>
      </c>
      <c r="AE24" s="179">
        <v>0</v>
      </c>
      <c r="AF24" s="179">
        <v>0</v>
      </c>
      <c r="AG24" s="178">
        <f t="shared" si="14"/>
        <v>0</v>
      </c>
      <c r="AH24" s="179">
        <v>0</v>
      </c>
      <c r="AI24" s="192">
        <v>0</v>
      </c>
      <c r="AJ24" s="272" t="str">
        <f t="shared" si="6"/>
        <v>-</v>
      </c>
      <c r="AK24" s="17"/>
      <c r="AL24" s="179">
        <v>-15.490950000000002</v>
      </c>
      <c r="AM24" s="192">
        <v>-18.927829999999997</v>
      </c>
      <c r="AN24" s="179">
        <v>-18.593360000000004</v>
      </c>
      <c r="AO24" s="179">
        <v>-24.029479999999992</v>
      </c>
      <c r="AP24" s="178">
        <f t="shared" si="15"/>
        <v>-77.04162</v>
      </c>
      <c r="AQ24" s="179">
        <v>-18.147389999999998</v>
      </c>
      <c r="AR24" s="192">
        <v>-18.87953</v>
      </c>
      <c r="AS24" s="272">
        <f t="shared" si="8"/>
        <v>-0.002551798066656219</v>
      </c>
      <c r="AT24" s="17"/>
      <c r="AU24" s="179">
        <v>80.87603</v>
      </c>
      <c r="AV24" s="192">
        <v>92.91667000000002</v>
      </c>
      <c r="AW24" s="179">
        <v>63.82658999999998</v>
      </c>
      <c r="AX24" s="179">
        <v>104.12937999999997</v>
      </c>
      <c r="AY24" s="178">
        <f t="shared" si="16"/>
        <v>341.74866999999995</v>
      </c>
      <c r="AZ24" s="179">
        <v>82.09085</v>
      </c>
      <c r="BA24" s="192">
        <v>85.96928000000001</v>
      </c>
      <c r="BB24" s="272">
        <f t="shared" si="10"/>
        <v>-0.07477011390959244</v>
      </c>
      <c r="BC24" s="17"/>
      <c r="BE24" s="142"/>
    </row>
    <row r="25" spans="1:57" s="24" customFormat="1" ht="12.75" customHeight="1">
      <c r="A25" s="25" t="s">
        <v>13</v>
      </c>
      <c r="B25" s="179">
        <v>-5330.2635</v>
      </c>
      <c r="C25" s="192">
        <v>-5703.307320000001</v>
      </c>
      <c r="D25" s="179">
        <v>-5839.208859999999</v>
      </c>
      <c r="E25" s="179">
        <v>-6470.021350000003</v>
      </c>
      <c r="F25" s="178">
        <f t="shared" si="11"/>
        <v>-23342.801030000002</v>
      </c>
      <c r="G25" s="179">
        <v>-6296.12997</v>
      </c>
      <c r="H25" s="192">
        <v>-6283.338090000001</v>
      </c>
      <c r="I25" s="272">
        <f t="shared" si="0"/>
        <v>0.10170077420972648</v>
      </c>
      <c r="J25" s="17"/>
      <c r="K25" s="179">
        <v>-3448.83323</v>
      </c>
      <c r="L25" s="192">
        <v>-3035.7012299999997</v>
      </c>
      <c r="M25" s="179">
        <v>-3089.182819999999</v>
      </c>
      <c r="N25" s="179">
        <v>-3363.2121800000023</v>
      </c>
      <c r="O25" s="178">
        <f t="shared" si="12"/>
        <v>-12936.929460000001</v>
      </c>
      <c r="P25" s="179">
        <v>-3429.43705</v>
      </c>
      <c r="Q25" s="192">
        <v>-3207.61727</v>
      </c>
      <c r="R25" s="272">
        <f t="shared" si="2"/>
        <v>0.056631409672683944</v>
      </c>
      <c r="S25" s="17"/>
      <c r="T25" s="179">
        <v>-1261.48937</v>
      </c>
      <c r="U25" s="192">
        <v>-1447.0861900000002</v>
      </c>
      <c r="V25" s="179">
        <v>-1488.2591199999997</v>
      </c>
      <c r="W25" s="179">
        <v>-1670.8969099999995</v>
      </c>
      <c r="X25" s="178">
        <f t="shared" si="13"/>
        <v>-5867.731589999999</v>
      </c>
      <c r="Y25" s="179">
        <v>-1734.18022</v>
      </c>
      <c r="Z25" s="192">
        <v>-1697.98595</v>
      </c>
      <c r="AA25" s="272">
        <f t="shared" si="4"/>
        <v>0.17338273403051394</v>
      </c>
      <c r="AB25" s="17"/>
      <c r="AC25" s="179">
        <v>-883.7645</v>
      </c>
      <c r="AD25" s="192">
        <v>-931.96027</v>
      </c>
      <c r="AE25" s="179">
        <v>-924.1807099999999</v>
      </c>
      <c r="AF25" s="179">
        <v>-1054.8513399999997</v>
      </c>
      <c r="AG25" s="178">
        <f t="shared" si="14"/>
        <v>-3794.7568199999996</v>
      </c>
      <c r="AH25" s="179">
        <v>-1041.70733</v>
      </c>
      <c r="AI25" s="192">
        <v>-1040.1985499999998</v>
      </c>
      <c r="AJ25" s="272">
        <f t="shared" si="6"/>
        <v>0.11614044448482745</v>
      </c>
      <c r="AK25" s="17"/>
      <c r="AL25" s="179">
        <v>380.19163000000003</v>
      </c>
      <c r="AM25" s="192">
        <v>-293.38523000000004</v>
      </c>
      <c r="AN25" s="179">
        <v>-352.90639</v>
      </c>
      <c r="AO25" s="179">
        <v>-484.38691000000006</v>
      </c>
      <c r="AP25" s="178">
        <f t="shared" si="15"/>
        <v>-750.4869000000001</v>
      </c>
      <c r="AQ25" s="179">
        <v>-97.30855</v>
      </c>
      <c r="AR25" s="192">
        <v>-330.09170000000006</v>
      </c>
      <c r="AS25" s="272">
        <f t="shared" si="8"/>
        <v>0.12511355803426102</v>
      </c>
      <c r="AT25" s="17"/>
      <c r="AU25" s="179">
        <v>-116.36803</v>
      </c>
      <c r="AV25" s="192">
        <v>4.8256000000000085</v>
      </c>
      <c r="AW25" s="179">
        <v>15.320179999999993</v>
      </c>
      <c r="AX25" s="179">
        <v>103.32599</v>
      </c>
      <c r="AY25" s="178">
        <f t="shared" si="16"/>
        <v>7.103740000000002</v>
      </c>
      <c r="AZ25" s="179">
        <v>6.50318</v>
      </c>
      <c r="BA25" s="192">
        <v>-7.4446200000000005</v>
      </c>
      <c r="BB25" s="272" t="str">
        <f t="shared" si="10"/>
        <v>-</v>
      </c>
      <c r="BC25" s="17"/>
      <c r="BE25" s="142"/>
    </row>
    <row r="26" spans="1:57" s="24" customFormat="1" ht="12.75" customHeight="1">
      <c r="A26" s="25" t="s">
        <v>14</v>
      </c>
      <c r="B26" s="179">
        <v>-782.26239</v>
      </c>
      <c r="C26" s="192">
        <v>-830.2714100000002</v>
      </c>
      <c r="D26" s="179">
        <v>-846.89284</v>
      </c>
      <c r="E26" s="179">
        <v>-778.4952799999996</v>
      </c>
      <c r="F26" s="178">
        <f t="shared" si="11"/>
        <v>-3237.92192</v>
      </c>
      <c r="G26" s="179">
        <v>-941.95281</v>
      </c>
      <c r="H26" s="192">
        <v>-948.51088</v>
      </c>
      <c r="I26" s="272">
        <f t="shared" si="0"/>
        <v>0.14241062449687367</v>
      </c>
      <c r="J26" s="17"/>
      <c r="K26" s="179">
        <v>-290.90533</v>
      </c>
      <c r="L26" s="192">
        <v>-279.94149999999996</v>
      </c>
      <c r="M26" s="179">
        <v>-322.66843000000006</v>
      </c>
      <c r="N26" s="179">
        <v>-286.74083999999993</v>
      </c>
      <c r="O26" s="178">
        <f t="shared" si="12"/>
        <v>-1180.2561</v>
      </c>
      <c r="P26" s="179">
        <v>-344.29166</v>
      </c>
      <c r="Q26" s="192">
        <v>-335.72863000000007</v>
      </c>
      <c r="R26" s="272">
        <f t="shared" si="2"/>
        <v>0.19928138557520092</v>
      </c>
      <c r="S26" s="17"/>
      <c r="T26" s="179">
        <v>-87.30253</v>
      </c>
      <c r="U26" s="192">
        <v>-92.55277</v>
      </c>
      <c r="V26" s="179">
        <v>-109.65884</v>
      </c>
      <c r="W26" s="179">
        <v>-97.0428</v>
      </c>
      <c r="X26" s="178">
        <f t="shared" si="13"/>
        <v>-386.55694</v>
      </c>
      <c r="Y26" s="179">
        <v>-151.3988</v>
      </c>
      <c r="Z26" s="192">
        <v>-145.09978</v>
      </c>
      <c r="AA26" s="272">
        <f t="shared" si="4"/>
        <v>0.5677518890034303</v>
      </c>
      <c r="AB26" s="17"/>
      <c r="AC26" s="179">
        <v>-344.61286</v>
      </c>
      <c r="AD26" s="192">
        <v>-371.12742</v>
      </c>
      <c r="AE26" s="179">
        <v>-367.1863699999999</v>
      </c>
      <c r="AF26" s="179">
        <v>-362.53164000000015</v>
      </c>
      <c r="AG26" s="178">
        <f t="shared" si="14"/>
        <v>-1445.45829</v>
      </c>
      <c r="AH26" s="179">
        <v>-372.5522</v>
      </c>
      <c r="AI26" s="192">
        <v>-415.94610000000006</v>
      </c>
      <c r="AJ26" s="272">
        <f t="shared" si="6"/>
        <v>0.12076359111380153</v>
      </c>
      <c r="AK26" s="17"/>
      <c r="AL26" s="179">
        <v>-134.42112</v>
      </c>
      <c r="AM26" s="192">
        <v>-158.16501000000002</v>
      </c>
      <c r="AN26" s="179">
        <v>-144.60102999999992</v>
      </c>
      <c r="AO26" s="179">
        <v>-130.10419000000002</v>
      </c>
      <c r="AP26" s="178">
        <f t="shared" si="15"/>
        <v>-567.29135</v>
      </c>
      <c r="AQ26" s="179">
        <v>-173.99156</v>
      </c>
      <c r="AR26" s="192">
        <v>-165.87651</v>
      </c>
      <c r="AS26" s="272">
        <f t="shared" si="8"/>
        <v>0.04875604281882555</v>
      </c>
      <c r="AT26" s="17"/>
      <c r="AU26" s="179">
        <v>74.97945</v>
      </c>
      <c r="AV26" s="192">
        <v>71.51528999999998</v>
      </c>
      <c r="AW26" s="179">
        <v>97.22183000000004</v>
      </c>
      <c r="AX26" s="179">
        <v>97.92419000000001</v>
      </c>
      <c r="AY26" s="178">
        <f t="shared" si="16"/>
        <v>341.64076</v>
      </c>
      <c r="AZ26" s="179">
        <v>100.28141000000001</v>
      </c>
      <c r="BA26" s="192">
        <v>114.14013999999999</v>
      </c>
      <c r="BB26" s="272">
        <f t="shared" si="10"/>
        <v>0.5960242907495729</v>
      </c>
      <c r="BC26" s="17"/>
      <c r="BE26" s="142"/>
    </row>
    <row r="27" spans="1:57" s="24" customFormat="1" ht="12.75" customHeight="1">
      <c r="A27" s="25" t="s">
        <v>15</v>
      </c>
      <c r="B27" s="179">
        <v>-24.166130000000003</v>
      </c>
      <c r="C27" s="192">
        <v>-24.405789999999996</v>
      </c>
      <c r="D27" s="179">
        <v>-34.06080000000001</v>
      </c>
      <c r="E27" s="179">
        <v>-40.345539999999986</v>
      </c>
      <c r="F27" s="178">
        <f t="shared" si="11"/>
        <v>-122.97825999999999</v>
      </c>
      <c r="G27" s="179">
        <v>-32.23181</v>
      </c>
      <c r="H27" s="192">
        <v>-45.23072</v>
      </c>
      <c r="I27" s="272">
        <f t="shared" si="0"/>
        <v>0.853278258970515</v>
      </c>
      <c r="J27" s="17"/>
      <c r="K27" s="179">
        <v>-6.4949200000000005</v>
      </c>
      <c r="L27" s="192">
        <v>-6.10918</v>
      </c>
      <c r="M27" s="179">
        <v>-14.68923</v>
      </c>
      <c r="N27" s="179">
        <v>-22.06029</v>
      </c>
      <c r="O27" s="178">
        <f t="shared" si="12"/>
        <v>-49.35362</v>
      </c>
      <c r="P27" s="179">
        <v>-12.85425</v>
      </c>
      <c r="Q27" s="192">
        <v>-17.00584</v>
      </c>
      <c r="R27" s="272">
        <f t="shared" si="2"/>
        <v>1.7836534526728625</v>
      </c>
      <c r="S27" s="17"/>
      <c r="T27" s="179">
        <v>-12.95026</v>
      </c>
      <c r="U27" s="192">
        <v>-13.0746</v>
      </c>
      <c r="V27" s="179">
        <v>-14.648729999999997</v>
      </c>
      <c r="W27" s="179">
        <v>-13.457520000000002</v>
      </c>
      <c r="X27" s="178">
        <f t="shared" si="13"/>
        <v>-54.13111</v>
      </c>
      <c r="Y27" s="179">
        <v>-14.18231</v>
      </c>
      <c r="Z27" s="192">
        <v>-23.4797</v>
      </c>
      <c r="AA27" s="272">
        <f t="shared" si="4"/>
        <v>0.7958254937053524</v>
      </c>
      <c r="AB27" s="17"/>
      <c r="AC27" s="179">
        <v>-2.7442699999999998</v>
      </c>
      <c r="AD27" s="192">
        <v>-2.74438</v>
      </c>
      <c r="AE27" s="179">
        <v>-2.74376</v>
      </c>
      <c r="AF27" s="179">
        <v>-2.8504600000000018</v>
      </c>
      <c r="AG27" s="178">
        <f t="shared" si="14"/>
        <v>-11.082870000000002</v>
      </c>
      <c r="AH27" s="179">
        <v>-2.74397</v>
      </c>
      <c r="AI27" s="192">
        <v>-2.7440099999999994</v>
      </c>
      <c r="AJ27" s="272">
        <f t="shared" si="6"/>
        <v>-0.00013482097960218614</v>
      </c>
      <c r="AK27" s="17"/>
      <c r="AL27" s="179">
        <v>-1.97668</v>
      </c>
      <c r="AM27" s="192">
        <v>-2.4776300000000004</v>
      </c>
      <c r="AN27" s="179">
        <v>-1.9790799999999997</v>
      </c>
      <c r="AO27" s="179">
        <v>-1.9772699999999999</v>
      </c>
      <c r="AP27" s="178">
        <f t="shared" si="15"/>
        <v>-8.41066</v>
      </c>
      <c r="AQ27" s="179">
        <v>-2.45128</v>
      </c>
      <c r="AR27" s="192">
        <v>-2.0011699999999997</v>
      </c>
      <c r="AS27" s="272">
        <f t="shared" si="8"/>
        <v>-0.19230474283892296</v>
      </c>
      <c r="AT27" s="17"/>
      <c r="AU27" s="179">
        <v>0</v>
      </c>
      <c r="AV27" s="192">
        <v>0</v>
      </c>
      <c r="AW27" s="179">
        <v>0</v>
      </c>
      <c r="AX27" s="179">
        <v>0</v>
      </c>
      <c r="AY27" s="178">
        <f t="shared" si="16"/>
        <v>0</v>
      </c>
      <c r="AZ27" s="179">
        <v>0</v>
      </c>
      <c r="BA27" s="192">
        <v>0</v>
      </c>
      <c r="BB27" s="272" t="str">
        <f t="shared" si="10"/>
        <v>-</v>
      </c>
      <c r="BC27" s="17"/>
      <c r="BE27" s="142"/>
    </row>
    <row r="28" spans="1:57" s="24" customFormat="1" ht="12.75" customHeight="1">
      <c r="A28" s="25" t="s">
        <v>16</v>
      </c>
      <c r="B28" s="179">
        <v>0.58984</v>
      </c>
      <c r="C28" s="192">
        <v>8.83919</v>
      </c>
      <c r="D28" s="179">
        <v>-1.4830400000000008</v>
      </c>
      <c r="E28" s="179">
        <v>-23.90859</v>
      </c>
      <c r="F28" s="178">
        <f t="shared" si="11"/>
        <v>-15.9626</v>
      </c>
      <c r="G28" s="179">
        <v>-90.36613</v>
      </c>
      <c r="H28" s="192">
        <v>-60.59951000000001</v>
      </c>
      <c r="I28" s="272" t="str">
        <f t="shared" si="0"/>
        <v>-</v>
      </c>
      <c r="J28" s="17"/>
      <c r="K28" s="179">
        <v>-1.02563</v>
      </c>
      <c r="L28" s="192">
        <v>-0.3765400000000001</v>
      </c>
      <c r="M28" s="179">
        <v>-5.03036</v>
      </c>
      <c r="N28" s="179">
        <v>-23.42013</v>
      </c>
      <c r="O28" s="178">
        <f t="shared" si="12"/>
        <v>-29.85266</v>
      </c>
      <c r="P28" s="179">
        <v>-90.0469</v>
      </c>
      <c r="Q28" s="192">
        <v>-39.659730000000025</v>
      </c>
      <c r="R28" s="272">
        <f t="shared" si="2"/>
        <v>104.32673819514531</v>
      </c>
      <c r="S28" s="17"/>
      <c r="T28" s="179">
        <v>0.041030000000000004</v>
      </c>
      <c r="U28" s="192">
        <v>7.992070000000001</v>
      </c>
      <c r="V28" s="179">
        <v>-0.5240100000000005</v>
      </c>
      <c r="W28" s="179">
        <v>-4.5874500000000005</v>
      </c>
      <c r="X28" s="178">
        <f t="shared" si="13"/>
        <v>2.92164</v>
      </c>
      <c r="Y28" s="179">
        <v>-0.2001</v>
      </c>
      <c r="Z28" s="192">
        <v>-20.221159999999998</v>
      </c>
      <c r="AA28" s="272" t="str">
        <f t="shared" si="4"/>
        <v>-</v>
      </c>
      <c r="AB28" s="17"/>
      <c r="AC28" s="179">
        <v>1.59444</v>
      </c>
      <c r="AD28" s="192">
        <v>1.23766</v>
      </c>
      <c r="AE28" s="179">
        <v>0.09099000000000013</v>
      </c>
      <c r="AF28" s="179">
        <v>0.13863999999999965</v>
      </c>
      <c r="AG28" s="178">
        <f t="shared" si="14"/>
        <v>3.06173</v>
      </c>
      <c r="AH28" s="179">
        <v>0.12265000000000001</v>
      </c>
      <c r="AI28" s="192">
        <v>-0.12473000000000001</v>
      </c>
      <c r="AJ28" s="272" t="str">
        <f t="shared" si="6"/>
        <v>-</v>
      </c>
      <c r="AK28" s="17"/>
      <c r="AL28" s="179">
        <v>-0.02</v>
      </c>
      <c r="AM28" s="192">
        <v>-0.014000000000000002</v>
      </c>
      <c r="AN28" s="179">
        <v>3.98034</v>
      </c>
      <c r="AO28" s="179">
        <v>3.960349999999999</v>
      </c>
      <c r="AP28" s="178">
        <f t="shared" si="15"/>
        <v>7.906689999999999</v>
      </c>
      <c r="AQ28" s="179">
        <v>-0.24178</v>
      </c>
      <c r="AR28" s="192">
        <v>-0.5938899999999999</v>
      </c>
      <c r="AS28" s="272">
        <f t="shared" si="8"/>
        <v>41.420714285714276</v>
      </c>
      <c r="AT28" s="17"/>
      <c r="AU28" s="179">
        <v>0</v>
      </c>
      <c r="AV28" s="192">
        <v>0</v>
      </c>
      <c r="AW28" s="179">
        <v>0</v>
      </c>
      <c r="AX28" s="179">
        <v>0</v>
      </c>
      <c r="AY28" s="178">
        <f t="shared" si="16"/>
        <v>0</v>
      </c>
      <c r="AZ28" s="179">
        <v>0</v>
      </c>
      <c r="BA28" s="192">
        <v>0</v>
      </c>
      <c r="BB28" s="272" t="str">
        <f t="shared" si="10"/>
        <v>-</v>
      </c>
      <c r="BC28" s="17"/>
      <c r="BE28" s="142"/>
    </row>
    <row r="29" spans="1:57" s="24" customFormat="1" ht="12.75" customHeight="1">
      <c r="A29" s="25" t="s">
        <v>1</v>
      </c>
      <c r="B29" s="179">
        <v>-29.601490000000002</v>
      </c>
      <c r="C29" s="192">
        <v>-26.36518</v>
      </c>
      <c r="D29" s="179">
        <v>-45.52487</v>
      </c>
      <c r="E29" s="179">
        <v>-33.60500999999998</v>
      </c>
      <c r="F29" s="178">
        <f t="shared" si="11"/>
        <v>-135.09654999999998</v>
      </c>
      <c r="G29" s="179">
        <v>-27.79522</v>
      </c>
      <c r="H29" s="192">
        <v>-32.00707</v>
      </c>
      <c r="I29" s="272">
        <f t="shared" si="0"/>
        <v>0.21399019464308608</v>
      </c>
      <c r="J29" s="17"/>
      <c r="K29" s="179">
        <v>-5.79395</v>
      </c>
      <c r="L29" s="192">
        <v>-7.777920000000001</v>
      </c>
      <c r="M29" s="179">
        <v>-24.35341</v>
      </c>
      <c r="N29" s="179">
        <v>-6.933799999999998</v>
      </c>
      <c r="O29" s="178">
        <f t="shared" si="12"/>
        <v>-44.85908</v>
      </c>
      <c r="P29" s="179">
        <v>-6.399640000000001</v>
      </c>
      <c r="Q29" s="192">
        <v>-7.472239999999998</v>
      </c>
      <c r="R29" s="272">
        <f t="shared" si="2"/>
        <v>-0.03930099563893719</v>
      </c>
      <c r="S29" s="17"/>
      <c r="T29" s="179">
        <v>-139.60475</v>
      </c>
      <c r="U29" s="192">
        <v>-25.994879999999995</v>
      </c>
      <c r="V29" s="179">
        <v>-29.538550000000015</v>
      </c>
      <c r="W29" s="179">
        <v>-22.235449999999986</v>
      </c>
      <c r="X29" s="178">
        <f t="shared" si="13"/>
        <v>-217.37363</v>
      </c>
      <c r="Y29" s="179">
        <v>-173.82878</v>
      </c>
      <c r="Z29" s="192">
        <v>-29.20415</v>
      </c>
      <c r="AA29" s="272">
        <f t="shared" si="4"/>
        <v>0.12345777322303485</v>
      </c>
      <c r="AB29" s="17"/>
      <c r="AC29" s="179">
        <v>0.00152</v>
      </c>
      <c r="AD29" s="192">
        <v>-0.00428</v>
      </c>
      <c r="AE29" s="179">
        <v>0.0009499999999999999</v>
      </c>
      <c r="AF29" s="179">
        <v>-0.00362</v>
      </c>
      <c r="AG29" s="178">
        <f t="shared" si="14"/>
        <v>-0.00543</v>
      </c>
      <c r="AH29" s="179">
        <v>-0.01134</v>
      </c>
      <c r="AI29" s="192">
        <v>0.00482</v>
      </c>
      <c r="AJ29" s="272" t="str">
        <f t="shared" si="6"/>
        <v>-</v>
      </c>
      <c r="AK29" s="17"/>
      <c r="AL29" s="179">
        <v>-0.49360000000000004</v>
      </c>
      <c r="AM29" s="192">
        <v>0.045460000000000056</v>
      </c>
      <c r="AN29" s="179">
        <v>-0.7890100000000002</v>
      </c>
      <c r="AO29" s="179">
        <v>-5.426360000000001</v>
      </c>
      <c r="AP29" s="178">
        <f t="shared" si="15"/>
        <v>-6.6635100000000005</v>
      </c>
      <c r="AQ29" s="179">
        <v>-0.7208</v>
      </c>
      <c r="AR29" s="192">
        <v>-1.2771400000000002</v>
      </c>
      <c r="AS29" s="272" t="str">
        <f t="shared" si="8"/>
        <v>-</v>
      </c>
      <c r="AT29" s="17"/>
      <c r="AU29" s="179">
        <v>116.28929</v>
      </c>
      <c r="AV29" s="192">
        <v>7.366439999999997</v>
      </c>
      <c r="AW29" s="179">
        <v>9.155150000000006</v>
      </c>
      <c r="AX29" s="179">
        <v>0.9942200000000128</v>
      </c>
      <c r="AY29" s="178">
        <f t="shared" si="16"/>
        <v>133.8051</v>
      </c>
      <c r="AZ29" s="179">
        <v>153.16534</v>
      </c>
      <c r="BA29" s="192">
        <v>5.941640000000035</v>
      </c>
      <c r="BB29" s="272">
        <f t="shared" si="10"/>
        <v>-0.19341771602021637</v>
      </c>
      <c r="BC29" s="17"/>
      <c r="BE29" s="142"/>
    </row>
    <row r="30" spans="1:57" s="24" customFormat="1" ht="12.75" customHeight="1">
      <c r="A30" s="45" t="s">
        <v>36</v>
      </c>
      <c r="B30" s="179">
        <v>-174.108</v>
      </c>
      <c r="C30" s="192">
        <v>-174.38799999999998</v>
      </c>
      <c r="D30" s="179">
        <v>-180.81000000000006</v>
      </c>
      <c r="E30" s="179">
        <v>-190.288</v>
      </c>
      <c r="F30" s="178">
        <f t="shared" si="11"/>
        <v>-719.594</v>
      </c>
      <c r="G30" s="179">
        <v>-168.874</v>
      </c>
      <c r="H30" s="192">
        <v>-189.96099999999998</v>
      </c>
      <c r="I30" s="272">
        <f t="shared" si="0"/>
        <v>0.0893008693258711</v>
      </c>
      <c r="J30" s="17"/>
      <c r="K30" s="179">
        <v>0</v>
      </c>
      <c r="L30" s="192">
        <v>0</v>
      </c>
      <c r="M30" s="179">
        <v>0</v>
      </c>
      <c r="N30" s="179">
        <v>0</v>
      </c>
      <c r="O30" s="178">
        <f t="shared" si="12"/>
        <v>0</v>
      </c>
      <c r="P30" s="179">
        <v>0</v>
      </c>
      <c r="Q30" s="192">
        <v>0</v>
      </c>
      <c r="R30" s="272" t="str">
        <f t="shared" si="2"/>
        <v>-</v>
      </c>
      <c r="S30" s="17"/>
      <c r="T30" s="179">
        <v>0</v>
      </c>
      <c r="U30" s="192">
        <v>0</v>
      </c>
      <c r="V30" s="179">
        <v>0</v>
      </c>
      <c r="W30" s="179">
        <v>0</v>
      </c>
      <c r="X30" s="178">
        <f t="shared" si="13"/>
        <v>0</v>
      </c>
      <c r="Y30" s="179">
        <v>0</v>
      </c>
      <c r="Z30" s="192">
        <v>0</v>
      </c>
      <c r="AA30" s="272" t="str">
        <f t="shared" si="4"/>
        <v>-</v>
      </c>
      <c r="AB30" s="17"/>
      <c r="AC30" s="179">
        <v>0</v>
      </c>
      <c r="AD30" s="192">
        <v>0</v>
      </c>
      <c r="AE30" s="179">
        <v>0</v>
      </c>
      <c r="AF30" s="179">
        <v>0</v>
      </c>
      <c r="AG30" s="178">
        <f t="shared" si="14"/>
        <v>0</v>
      </c>
      <c r="AH30" s="179">
        <v>0</v>
      </c>
      <c r="AI30" s="192">
        <v>0</v>
      </c>
      <c r="AJ30" s="272" t="str">
        <f t="shared" si="6"/>
        <v>-</v>
      </c>
      <c r="AK30" s="17"/>
      <c r="AL30" s="179">
        <v>-175.742</v>
      </c>
      <c r="AM30" s="192">
        <v>-179.10100000000003</v>
      </c>
      <c r="AN30" s="179">
        <v>-189.36899999999997</v>
      </c>
      <c r="AO30" s="179">
        <v>-194.09699999999998</v>
      </c>
      <c r="AP30" s="178">
        <f t="shared" si="15"/>
        <v>-738.309</v>
      </c>
      <c r="AQ30" s="179">
        <v>-167.93</v>
      </c>
      <c r="AR30" s="192">
        <v>-194.13</v>
      </c>
      <c r="AS30" s="272">
        <f t="shared" si="8"/>
        <v>0.08391354598801774</v>
      </c>
      <c r="AT30" s="17"/>
      <c r="AU30" s="179">
        <v>1.634</v>
      </c>
      <c r="AV30" s="192">
        <v>4.713000000000001</v>
      </c>
      <c r="AW30" s="179">
        <v>8.559</v>
      </c>
      <c r="AX30" s="179">
        <v>3.8089999999999993</v>
      </c>
      <c r="AY30" s="178">
        <f t="shared" si="16"/>
        <v>18.715</v>
      </c>
      <c r="AZ30" s="179">
        <v>-0.944</v>
      </c>
      <c r="BA30" s="192">
        <v>4.1690000000000005</v>
      </c>
      <c r="BB30" s="272">
        <f t="shared" si="10"/>
        <v>-0.11542541905368138</v>
      </c>
      <c r="BC30" s="17"/>
      <c r="BE30" s="142"/>
    </row>
    <row r="31" spans="1:57" s="76" customFormat="1" ht="12.75" customHeight="1" thickBot="1">
      <c r="A31" s="106" t="s">
        <v>17</v>
      </c>
      <c r="B31" s="181">
        <f>SUM(B19:B30)</f>
        <v>-22460.615410000002</v>
      </c>
      <c r="C31" s="36">
        <f>SUM(C19:C30)</f>
        <v>-23234.68889</v>
      </c>
      <c r="D31" s="181">
        <f>SUM(D19:D30)</f>
        <v>-23474.24595</v>
      </c>
      <c r="E31" s="181">
        <f>SUM(E19:E30)</f>
        <v>-25144.201420000012</v>
      </c>
      <c r="F31" s="181">
        <f>SUM(B31:E31)</f>
        <v>-94313.75167000001</v>
      </c>
      <c r="G31" s="181">
        <f>SUM(G19:G30)</f>
        <v>-27169.664389999998</v>
      </c>
      <c r="H31" s="36">
        <f>SUM(H19:H30)</f>
        <v>-24160.05531</v>
      </c>
      <c r="I31" s="274">
        <f t="shared" si="0"/>
        <v>0.03982693395986325</v>
      </c>
      <c r="J31" s="106"/>
      <c r="K31" s="181">
        <f>SUM(K19:K30)</f>
        <v>-10749.200719999997</v>
      </c>
      <c r="L31" s="36">
        <f>SUM(L19:L30)</f>
        <v>-10663.557299999999</v>
      </c>
      <c r="M31" s="181">
        <f>SUM(M19:M30)</f>
        <v>-11142.737640000001</v>
      </c>
      <c r="N31" s="181">
        <f>SUM(N19:N30)</f>
        <v>-11684.067790000001</v>
      </c>
      <c r="O31" s="181">
        <f>SUM(K31:N31)</f>
        <v>-44239.563449999994</v>
      </c>
      <c r="P31" s="181">
        <f>SUM(P19:P30)</f>
        <v>-11823.49274</v>
      </c>
      <c r="Q31" s="36">
        <f>SUM(Q19:Q30)</f>
        <v>-11469.674849999996</v>
      </c>
      <c r="R31" s="274">
        <f t="shared" si="2"/>
        <v>0.07559555665350036</v>
      </c>
      <c r="S31" s="106"/>
      <c r="T31" s="181">
        <f>SUM(T19:T30)</f>
        <v>-10413.033830000002</v>
      </c>
      <c r="U31" s="36">
        <f>SUM(U19:U30)</f>
        <v>-10508.27053</v>
      </c>
      <c r="V31" s="181">
        <f>SUM(V19:V30)</f>
        <v>-10176.037659999998</v>
      </c>
      <c r="W31" s="181">
        <f>SUM(W19:W30)</f>
        <v>-10471.168969999997</v>
      </c>
      <c r="X31" s="181">
        <f>SUM(T31:W31)</f>
        <v>-41568.510989999995</v>
      </c>
      <c r="Y31" s="181">
        <f>SUM(Y19:Y30)</f>
        <v>-13531.9426</v>
      </c>
      <c r="Z31" s="36">
        <f>SUM(Z19:Z30)</f>
        <v>-10433.159239999999</v>
      </c>
      <c r="AA31" s="274">
        <f t="shared" si="4"/>
        <v>-0.007147826065722799</v>
      </c>
      <c r="AB31" s="106"/>
      <c r="AC31" s="181">
        <f>SUM(AC19:AC30)</f>
        <v>-1232.0362199999997</v>
      </c>
      <c r="AD31" s="36">
        <f>SUM(AD19:AD30)</f>
        <v>-1307.1697900000001</v>
      </c>
      <c r="AE31" s="181">
        <f>SUM(AE19:AE30)</f>
        <v>-1296.5974899999997</v>
      </c>
      <c r="AF31" s="181">
        <f>SUM(AF19:AF30)</f>
        <v>-1422.42204</v>
      </c>
      <c r="AG31" s="181">
        <f>SUM(AC31:AF31)</f>
        <v>-5258.2255399999995</v>
      </c>
      <c r="AH31" s="181">
        <f>SUM(AH19:AH30)</f>
        <v>-1419.59288</v>
      </c>
      <c r="AI31" s="36">
        <f>SUM(AI19:AI30)</f>
        <v>-1461.9510299999997</v>
      </c>
      <c r="AJ31" s="274">
        <f t="shared" si="6"/>
        <v>0.11840943784357161</v>
      </c>
      <c r="AK31" s="106"/>
      <c r="AL31" s="181">
        <f>SUM(AL19:AL30)</f>
        <v>-308.61893</v>
      </c>
      <c r="AM31" s="36">
        <f>SUM(AM19:AM30)</f>
        <v>-1023.6055799999999</v>
      </c>
      <c r="AN31" s="181">
        <f>SUM(AN19:AN30)</f>
        <v>-1070.6242</v>
      </c>
      <c r="AO31" s="181">
        <f>SUM(AO19:AO30)</f>
        <v>-1207.91377</v>
      </c>
      <c r="AP31" s="181">
        <f>SUM(AL31:AO31)</f>
        <v>-3610.7624800000003</v>
      </c>
      <c r="AQ31" s="181">
        <f>SUM(AQ19:AQ30)</f>
        <v>-810.6455699999999</v>
      </c>
      <c r="AR31" s="36">
        <f>SUM(AR19:AR30)</f>
        <v>-1055.12441</v>
      </c>
      <c r="AS31" s="274">
        <f t="shared" si="8"/>
        <v>0.030791967742106272</v>
      </c>
      <c r="AT31" s="106"/>
      <c r="AU31" s="181">
        <f>SUM(AU19:AU30)</f>
        <v>242.27428999999998</v>
      </c>
      <c r="AV31" s="36">
        <f>SUM(AV19:AV30)</f>
        <v>267.91431000000006</v>
      </c>
      <c r="AW31" s="181">
        <f>SUM(AW19:AW30)</f>
        <v>211.75104000000007</v>
      </c>
      <c r="AX31" s="181">
        <f>SUM(AX19:AX30)</f>
        <v>-358.62885</v>
      </c>
      <c r="AY31" s="181">
        <f>SUM(AU31:AX31)</f>
        <v>363.31079000000017</v>
      </c>
      <c r="AZ31" s="181">
        <f>SUM(AZ19:AZ30)</f>
        <v>416.00939999999997</v>
      </c>
      <c r="BA31" s="36">
        <f>SUM(BA19:BA30)</f>
        <v>259.85422000000005</v>
      </c>
      <c r="BB31" s="274">
        <f t="shared" si="10"/>
        <v>-0.03008458189486034</v>
      </c>
      <c r="BE31" s="142"/>
    </row>
    <row r="32" spans="1:57" s="76" customFormat="1" ht="12.75" customHeight="1">
      <c r="A32" s="200" t="s">
        <v>61</v>
      </c>
      <c r="B32" s="201">
        <f>B16+B31</f>
        <v>2606.666949999999</v>
      </c>
      <c r="C32" s="204">
        <f>C16+C31</f>
        <v>2732.7366799999945</v>
      </c>
      <c r="D32" s="201">
        <f>D16+D31</f>
        <v>2318.9045600000027</v>
      </c>
      <c r="E32" s="201">
        <f>E16+E31</f>
        <v>1189.4313499999953</v>
      </c>
      <c r="F32" s="201">
        <f t="shared" si="11"/>
        <v>8847.739539999991</v>
      </c>
      <c r="G32" s="201">
        <f>G16+G31</f>
        <v>2794.1318699999974</v>
      </c>
      <c r="H32" s="204">
        <f>H16+H31</f>
        <v>2978.8443399999996</v>
      </c>
      <c r="I32" s="197">
        <f t="shared" si="0"/>
        <v>0.09005904659647106</v>
      </c>
      <c r="J32" s="202"/>
      <c r="K32" s="201">
        <f>K16+K31</f>
        <v>913.2098400000013</v>
      </c>
      <c r="L32" s="204">
        <f>L16+L31</f>
        <v>1430.1695200000013</v>
      </c>
      <c r="M32" s="201">
        <f>M16+M31</f>
        <v>1508.7778700000017</v>
      </c>
      <c r="N32" s="201">
        <f>N16+N31</f>
        <v>1123.8706300000013</v>
      </c>
      <c r="O32" s="201">
        <f>SUM(K32:N32)</f>
        <v>4976.027860000006</v>
      </c>
      <c r="P32" s="201">
        <f>P16+P31</f>
        <v>1284.3031100000007</v>
      </c>
      <c r="Q32" s="204">
        <f>Q16+Q31</f>
        <v>1875.751480000008</v>
      </c>
      <c r="R32" s="197">
        <f t="shared" si="2"/>
        <v>0.31155884233919795</v>
      </c>
      <c r="S32" s="202"/>
      <c r="T32" s="201">
        <f>T16+T31</f>
        <v>883.5996099999957</v>
      </c>
      <c r="U32" s="204">
        <f>U16+U31</f>
        <v>1039.0892700000004</v>
      </c>
      <c r="V32" s="201">
        <f>V16+V31</f>
        <v>775.5195600000043</v>
      </c>
      <c r="W32" s="201">
        <f>W16+W31</f>
        <v>617.4488000000038</v>
      </c>
      <c r="X32" s="201">
        <f>SUM(T32:W32)</f>
        <v>3315.657240000004</v>
      </c>
      <c r="Y32" s="201">
        <f>Y16+Y31</f>
        <v>1064.9676199999994</v>
      </c>
      <c r="Z32" s="204">
        <f>Z16+Z31</f>
        <v>934.697030000003</v>
      </c>
      <c r="AA32" s="197">
        <f t="shared" si="4"/>
        <v>-0.10046513135488096</v>
      </c>
      <c r="AB32" s="202"/>
      <c r="AC32" s="201">
        <f>AC16+AC31</f>
        <v>631.4159100000002</v>
      </c>
      <c r="AD32" s="204">
        <f>AD16+AD31</f>
        <v>672.9791499999997</v>
      </c>
      <c r="AE32" s="201">
        <f>AE16+AE31</f>
        <v>695.9398900000006</v>
      </c>
      <c r="AF32" s="201">
        <f>AF16+AF31</f>
        <v>588.1070399999996</v>
      </c>
      <c r="AG32" s="201">
        <f>SUM(AC32:AF32)</f>
        <v>2588.4419900000003</v>
      </c>
      <c r="AH32" s="201">
        <f>AH16+AH31</f>
        <v>528.2009000000003</v>
      </c>
      <c r="AI32" s="204">
        <f>AI16+AI31</f>
        <v>505.35335000000055</v>
      </c>
      <c r="AJ32" s="197">
        <f t="shared" si="6"/>
        <v>-0.24908022781983544</v>
      </c>
      <c r="AK32" s="202"/>
      <c r="AL32" s="201">
        <f>AL16+AL31</f>
        <v>249.4884699999999</v>
      </c>
      <c r="AM32" s="204">
        <f>AM16+AM31</f>
        <v>-396.8556699999999</v>
      </c>
      <c r="AN32" s="201">
        <f>AN16+AN31</f>
        <v>-458.25846</v>
      </c>
      <c r="AO32" s="201">
        <f>AO16+AO31</f>
        <v>-407.23304999999993</v>
      </c>
      <c r="AP32" s="201">
        <f>SUM(AL32:AO32)</f>
        <v>-1012.85871</v>
      </c>
      <c r="AQ32" s="201">
        <f>AQ16+AQ31</f>
        <v>-74.17319999999984</v>
      </c>
      <c r="AR32" s="204">
        <f>AR16+AR31</f>
        <v>-318.46979999999996</v>
      </c>
      <c r="AS32" s="197">
        <f t="shared" si="8"/>
        <v>-0.1975173241193706</v>
      </c>
      <c r="AT32" s="202"/>
      <c r="AU32" s="201">
        <f>AU16+AU31</f>
        <v>-71.04688000000002</v>
      </c>
      <c r="AV32" s="204">
        <f>AV16+AV31</f>
        <v>-12.64558999999997</v>
      </c>
      <c r="AW32" s="201">
        <f>AW16+AW31</f>
        <v>-203.0742999999999</v>
      </c>
      <c r="AX32" s="201">
        <f>AX16+AX31</f>
        <v>-732.76207</v>
      </c>
      <c r="AY32" s="201">
        <f>SUM(AU32:AX32)</f>
        <v>-1019.52884</v>
      </c>
      <c r="AZ32" s="201">
        <f>AZ16+AZ31</f>
        <v>-9.16656000000006</v>
      </c>
      <c r="BA32" s="204">
        <f>BA16+BA31</f>
        <v>-18.487719999999968</v>
      </c>
      <c r="BB32" s="197">
        <f t="shared" si="10"/>
        <v>0.46198951571259317</v>
      </c>
      <c r="BC32" s="136"/>
      <c r="BE32" s="142"/>
    </row>
    <row r="33" spans="1:57" s="28" customFormat="1" ht="12.75" customHeight="1" thickBot="1">
      <c r="A33" s="28" t="s">
        <v>19</v>
      </c>
      <c r="B33" s="179">
        <v>-866.6765300000001</v>
      </c>
      <c r="C33" s="192">
        <v>-874.5458599999998</v>
      </c>
      <c r="D33" s="179">
        <v>-631.9002</v>
      </c>
      <c r="E33" s="179">
        <v>128.14750000000004</v>
      </c>
      <c r="F33" s="178">
        <f t="shared" si="11"/>
        <v>-2244.97509</v>
      </c>
      <c r="G33" s="179">
        <v>-857.5378499999999</v>
      </c>
      <c r="H33" s="192">
        <v>-867.0640599999999</v>
      </c>
      <c r="I33" s="272">
        <f t="shared" si="0"/>
        <v>-0.008555068798793364</v>
      </c>
      <c r="J33" s="32"/>
      <c r="K33" s="179">
        <v>-268.14593</v>
      </c>
      <c r="L33" s="192">
        <v>-460.7819099999999</v>
      </c>
      <c r="M33" s="179">
        <v>-426.0524100000001</v>
      </c>
      <c r="N33" s="179">
        <v>-372.8087599999999</v>
      </c>
      <c r="O33" s="178">
        <f>SUM(K33:N33)</f>
        <v>-1527.78901</v>
      </c>
      <c r="P33" s="179">
        <v>-362.19408000000004</v>
      </c>
      <c r="Q33" s="192">
        <v>-532.15491</v>
      </c>
      <c r="R33" s="272">
        <f t="shared" si="2"/>
        <v>0.15489540377138517</v>
      </c>
      <c r="S33" s="32"/>
      <c r="T33" s="179">
        <v>-254.83584</v>
      </c>
      <c r="U33" s="192">
        <v>-307.61207</v>
      </c>
      <c r="V33" s="179">
        <v>-245.086</v>
      </c>
      <c r="W33" s="179">
        <v>-188.2346</v>
      </c>
      <c r="X33" s="178">
        <f>SUM(T33:W33)</f>
        <v>-995.76851</v>
      </c>
      <c r="Y33" s="179">
        <v>-325.90402</v>
      </c>
      <c r="Z33" s="192">
        <v>-272.9781</v>
      </c>
      <c r="AA33" s="272">
        <f t="shared" si="4"/>
        <v>-0.1125897628139235</v>
      </c>
      <c r="AB33" s="32"/>
      <c r="AC33" s="179">
        <v>-225.27317000000002</v>
      </c>
      <c r="AD33" s="192">
        <v>-253.91098000000002</v>
      </c>
      <c r="AE33" s="179">
        <v>-258.31908</v>
      </c>
      <c r="AF33" s="179">
        <v>-229.87577999999996</v>
      </c>
      <c r="AG33" s="178">
        <f>SUM(AC33:AF33)</f>
        <v>-967.37901</v>
      </c>
      <c r="AH33" s="179">
        <v>-199.14292</v>
      </c>
      <c r="AI33" s="192">
        <v>-176.12179000000003</v>
      </c>
      <c r="AJ33" s="272">
        <f t="shared" si="6"/>
        <v>-0.30636402569120874</v>
      </c>
      <c r="AK33" s="32"/>
      <c r="AL33" s="179">
        <v>-118.42159</v>
      </c>
      <c r="AM33" s="192">
        <v>148.3365</v>
      </c>
      <c r="AN33" s="179">
        <v>146.94128999999998</v>
      </c>
      <c r="AO33" s="179">
        <v>178.74149</v>
      </c>
      <c r="AP33" s="178">
        <f>SUM(AL33:AO33)</f>
        <v>355.59769</v>
      </c>
      <c r="AQ33" s="179">
        <v>25.034779999999998</v>
      </c>
      <c r="AR33" s="192">
        <v>113.17435000000002</v>
      </c>
      <c r="AS33" s="272">
        <f t="shared" si="8"/>
        <v>-0.2370431417756249</v>
      </c>
      <c r="AT33" s="32"/>
      <c r="AU33" s="179">
        <v>0</v>
      </c>
      <c r="AV33" s="192">
        <v>-0.5774</v>
      </c>
      <c r="AW33" s="179">
        <v>150.616</v>
      </c>
      <c r="AX33" s="179">
        <v>740.32515</v>
      </c>
      <c r="AY33" s="178">
        <f>SUM(AU33:AX33)</f>
        <v>890.36375</v>
      </c>
      <c r="AZ33" s="179">
        <v>4.6683900000000005</v>
      </c>
      <c r="BA33" s="192">
        <v>1.0163899999999995</v>
      </c>
      <c r="BB33" s="272" t="str">
        <f t="shared" si="10"/>
        <v>-</v>
      </c>
      <c r="BC33" s="32"/>
      <c r="BE33" s="142"/>
    </row>
    <row r="34" spans="1:57" s="76" customFormat="1" ht="12.75" customHeight="1" thickBot="1">
      <c r="A34" s="72" t="s">
        <v>57</v>
      </c>
      <c r="B34" s="182">
        <f aca="true" t="shared" si="17" ref="B34:H34">SUM(B32:B33)</f>
        <v>1739.9904199999987</v>
      </c>
      <c r="C34" s="29">
        <f t="shared" si="17"/>
        <v>1858.1908199999948</v>
      </c>
      <c r="D34" s="182">
        <f t="shared" si="17"/>
        <v>1687.0043600000026</v>
      </c>
      <c r="E34" s="182">
        <f t="shared" si="17"/>
        <v>1317.5788499999953</v>
      </c>
      <c r="F34" s="182">
        <f t="shared" si="17"/>
        <v>6602.7644499999915</v>
      </c>
      <c r="G34" s="182">
        <f t="shared" si="17"/>
        <v>1936.5940199999975</v>
      </c>
      <c r="H34" s="29">
        <f t="shared" si="17"/>
        <v>2111.78028</v>
      </c>
      <c r="I34" s="275">
        <f t="shared" si="0"/>
        <v>0.13647116177229088</v>
      </c>
      <c r="J34" s="31"/>
      <c r="K34" s="182">
        <f aca="true" t="shared" si="18" ref="K34:Q34">SUM(K32:K33)</f>
        <v>645.0639100000013</v>
      </c>
      <c r="L34" s="29">
        <f t="shared" si="18"/>
        <v>969.3876100000014</v>
      </c>
      <c r="M34" s="182">
        <f t="shared" si="18"/>
        <v>1082.7254600000015</v>
      </c>
      <c r="N34" s="182">
        <f t="shared" si="18"/>
        <v>751.0618700000014</v>
      </c>
      <c r="O34" s="182">
        <f t="shared" si="18"/>
        <v>3448.2388500000056</v>
      </c>
      <c r="P34" s="182">
        <f t="shared" si="18"/>
        <v>922.1090300000008</v>
      </c>
      <c r="Q34" s="29">
        <f t="shared" si="18"/>
        <v>1343.5965700000081</v>
      </c>
      <c r="R34" s="275">
        <f t="shared" si="2"/>
        <v>0.3860261428346564</v>
      </c>
      <c r="S34" s="31"/>
      <c r="T34" s="182">
        <f aca="true" t="shared" si="19" ref="T34:Z34">SUM(T32:T33)</f>
        <v>628.7637699999957</v>
      </c>
      <c r="U34" s="29">
        <f t="shared" si="19"/>
        <v>731.4772000000004</v>
      </c>
      <c r="V34" s="182">
        <f t="shared" si="19"/>
        <v>530.4335600000043</v>
      </c>
      <c r="W34" s="182">
        <f t="shared" si="19"/>
        <v>429.21420000000376</v>
      </c>
      <c r="X34" s="182">
        <f t="shared" si="19"/>
        <v>2319.888730000004</v>
      </c>
      <c r="Y34" s="182">
        <f t="shared" si="19"/>
        <v>739.0635999999995</v>
      </c>
      <c r="Z34" s="29">
        <f t="shared" si="19"/>
        <v>661.718930000003</v>
      </c>
      <c r="AA34" s="275">
        <f t="shared" si="4"/>
        <v>-0.09536629439714236</v>
      </c>
      <c r="AB34" s="31"/>
      <c r="AC34" s="182">
        <f aca="true" t="shared" si="20" ref="AC34:AI34">SUM(AC32:AC33)</f>
        <v>406.1427400000001</v>
      </c>
      <c r="AD34" s="29">
        <f t="shared" si="20"/>
        <v>419.06816999999967</v>
      </c>
      <c r="AE34" s="182">
        <f t="shared" si="20"/>
        <v>437.6208100000006</v>
      </c>
      <c r="AF34" s="182">
        <f t="shared" si="20"/>
        <v>358.2312599999997</v>
      </c>
      <c r="AG34" s="182">
        <f t="shared" si="20"/>
        <v>1621.0629800000002</v>
      </c>
      <c r="AH34" s="182">
        <f t="shared" si="20"/>
        <v>329.05798000000027</v>
      </c>
      <c r="AI34" s="29">
        <f t="shared" si="20"/>
        <v>329.2315600000005</v>
      </c>
      <c r="AJ34" s="275">
        <f t="shared" si="6"/>
        <v>-0.21437230606180188</v>
      </c>
      <c r="AK34" s="31"/>
      <c r="AL34" s="182">
        <f aca="true" t="shared" si="21" ref="AL34:AR34">SUM(AL32:AL33)</f>
        <v>131.0668799999999</v>
      </c>
      <c r="AM34" s="29">
        <f t="shared" si="21"/>
        <v>-248.51916999999992</v>
      </c>
      <c r="AN34" s="182">
        <f t="shared" si="21"/>
        <v>-311.31717000000003</v>
      </c>
      <c r="AO34" s="182">
        <f t="shared" si="21"/>
        <v>-228.49155999999994</v>
      </c>
      <c r="AP34" s="182">
        <f t="shared" si="21"/>
        <v>-657.2610199999999</v>
      </c>
      <c r="AQ34" s="182">
        <f t="shared" si="21"/>
        <v>-49.13841999999984</v>
      </c>
      <c r="AR34" s="29">
        <f t="shared" si="21"/>
        <v>-205.29544999999996</v>
      </c>
      <c r="AS34" s="275">
        <f t="shared" si="8"/>
        <v>-0.17392509398771921</v>
      </c>
      <c r="AT34" s="31"/>
      <c r="AU34" s="182">
        <f aca="true" t="shared" si="22" ref="AU34:BA34">SUM(AU32:AU33)</f>
        <v>-71.04688000000002</v>
      </c>
      <c r="AV34" s="29">
        <f t="shared" si="22"/>
        <v>-13.222989999999971</v>
      </c>
      <c r="AW34" s="182">
        <f t="shared" si="22"/>
        <v>-52.458299999999895</v>
      </c>
      <c r="AX34" s="182">
        <f t="shared" si="22"/>
        <v>7.563080000000014</v>
      </c>
      <c r="AY34" s="182">
        <f t="shared" si="22"/>
        <v>-129.16508999999996</v>
      </c>
      <c r="AZ34" s="182">
        <f t="shared" si="22"/>
        <v>-4.49817000000006</v>
      </c>
      <c r="BA34" s="29">
        <f t="shared" si="22"/>
        <v>-17.471329999999966</v>
      </c>
      <c r="BB34" s="275">
        <f t="shared" si="10"/>
        <v>0.3212843691177264</v>
      </c>
      <c r="BE34" s="142"/>
    </row>
    <row r="35" spans="1:57" s="76" customFormat="1" ht="12.75" customHeight="1">
      <c r="A35" s="163" t="s">
        <v>58</v>
      </c>
      <c r="B35" s="183"/>
      <c r="C35" s="193"/>
      <c r="D35" s="183"/>
      <c r="E35" s="183"/>
      <c r="F35" s="183"/>
      <c r="G35" s="183"/>
      <c r="H35" s="193"/>
      <c r="I35" s="276"/>
      <c r="K35" s="183"/>
      <c r="L35" s="193"/>
      <c r="M35" s="183"/>
      <c r="N35" s="183"/>
      <c r="O35" s="183"/>
      <c r="P35" s="183"/>
      <c r="Q35" s="193"/>
      <c r="R35" s="276"/>
      <c r="T35" s="183"/>
      <c r="U35" s="193"/>
      <c r="V35" s="183"/>
      <c r="W35" s="183"/>
      <c r="X35" s="183"/>
      <c r="Y35" s="183"/>
      <c r="Z35" s="193"/>
      <c r="AA35" s="276"/>
      <c r="AC35" s="183"/>
      <c r="AD35" s="193"/>
      <c r="AE35" s="183"/>
      <c r="AF35" s="183"/>
      <c r="AG35" s="183"/>
      <c r="AH35" s="183"/>
      <c r="AI35" s="193"/>
      <c r="AJ35" s="276"/>
      <c r="AL35" s="183"/>
      <c r="AM35" s="193"/>
      <c r="AN35" s="183"/>
      <c r="AO35" s="183"/>
      <c r="AP35" s="183"/>
      <c r="AQ35" s="183"/>
      <c r="AR35" s="193"/>
      <c r="AS35" s="276"/>
      <c r="AU35" s="183"/>
      <c r="AV35" s="193"/>
      <c r="AW35" s="183"/>
      <c r="AX35" s="183"/>
      <c r="AY35" s="183"/>
      <c r="AZ35" s="183"/>
      <c r="BA35" s="193"/>
      <c r="BB35" s="276"/>
      <c r="BE35" s="142"/>
    </row>
    <row r="36" spans="1:57" s="28" customFormat="1" ht="12.75" customHeight="1">
      <c r="A36" s="156" t="s">
        <v>66</v>
      </c>
      <c r="B36" s="179">
        <v>99.56589</v>
      </c>
      <c r="C36" s="192">
        <v>103.14663999999999</v>
      </c>
      <c r="D36" s="179">
        <v>80.73950999999997</v>
      </c>
      <c r="E36" s="179">
        <v>97.81825000000003</v>
      </c>
      <c r="F36" s="178">
        <f>SUM(B36:E36)</f>
        <v>381.27029</v>
      </c>
      <c r="G36" s="179">
        <v>114.97106</v>
      </c>
      <c r="H36" s="192">
        <v>94.01642999999999</v>
      </c>
      <c r="I36" s="272">
        <f>IF(OR(AND(C36&lt;0,H36&gt;0),AND(C36&gt;0,H36&lt;0),SUM(C36)=0,SUM(C36)="-",SUM(H36)="-"),"-",(SUM(H36-C36))/SUM(C36))</f>
        <v>-0.088516795118096</v>
      </c>
      <c r="J36" s="32"/>
      <c r="K36" s="179">
        <v>43.604169999999996</v>
      </c>
      <c r="L36" s="192">
        <v>41.58385000000001</v>
      </c>
      <c r="M36" s="179">
        <v>31.32817</v>
      </c>
      <c r="N36" s="179">
        <v>42.20188999999998</v>
      </c>
      <c r="O36" s="178">
        <f>SUM(K36:N36)</f>
        <v>158.71808</v>
      </c>
      <c r="P36" s="179">
        <v>51.88244</v>
      </c>
      <c r="Q36" s="192">
        <v>37.17002000000001</v>
      </c>
      <c r="R36" s="272">
        <f>IF(OR(AND(L36&lt;0,Q36&gt;0),AND(L36&gt;0,Q36&lt;0),SUM(L36)=0,SUM(L36)="-",SUM(Q36)="-"),"-",(SUM(Q36-L36))/SUM(L36))</f>
        <v>-0.1061428896073837</v>
      </c>
      <c r="S36" s="32"/>
      <c r="T36" s="179">
        <v>30.57868</v>
      </c>
      <c r="U36" s="192">
        <v>32.467580000000005</v>
      </c>
      <c r="V36" s="179">
        <v>23.82848</v>
      </c>
      <c r="W36" s="179">
        <v>34.8134</v>
      </c>
      <c r="X36" s="178">
        <f>SUM(T36:W36)</f>
        <v>121.68814</v>
      </c>
      <c r="Y36" s="179">
        <v>40.41026</v>
      </c>
      <c r="Z36" s="192">
        <v>37.330130000000004</v>
      </c>
      <c r="AA36" s="272">
        <f>IF(OR(AND(U36&lt;0,Z36&gt;0),AND(U36&gt;0,Z36&lt;0),SUM(U36)=0,SUM(U36)="-",SUM(Z36)="-"),"-",(SUM(Z36-U36))/SUM(U36))</f>
        <v>0.14976632074210638</v>
      </c>
      <c r="AB36" s="32"/>
      <c r="AC36" s="179">
        <v>21.58827</v>
      </c>
      <c r="AD36" s="192">
        <v>23.02145</v>
      </c>
      <c r="AE36" s="179">
        <v>22.36383999999999</v>
      </c>
      <c r="AF36" s="179">
        <v>18.672690000000003</v>
      </c>
      <c r="AG36" s="178">
        <f>SUM(AC36:AF36)</f>
        <v>85.64625</v>
      </c>
      <c r="AH36" s="179">
        <v>16.72997</v>
      </c>
      <c r="AI36" s="192">
        <v>15.711689999999997</v>
      </c>
      <c r="AJ36" s="272">
        <f>IF(OR(AND(AD36&lt;0,AI36&gt;0),AND(AD36&gt;0,AI36&lt;0),SUM(AD36)=0,SUM(AD36)="-",SUM(AI36)="-"),"-",(SUM(AI36-AD36))/SUM(AD36))</f>
        <v>-0.31751953069854433</v>
      </c>
      <c r="AK36" s="32"/>
      <c r="AL36" s="179">
        <v>3.80561</v>
      </c>
      <c r="AM36" s="192">
        <v>6.085840000000001</v>
      </c>
      <c r="AN36" s="179">
        <v>3.24108</v>
      </c>
      <c r="AO36" s="179">
        <v>2.1361399999999993</v>
      </c>
      <c r="AP36" s="178">
        <f>SUM(AL36:AO36)</f>
        <v>15.26867</v>
      </c>
      <c r="AQ36" s="179">
        <v>5.94279</v>
      </c>
      <c r="AR36" s="192">
        <v>3.79995</v>
      </c>
      <c r="AS36" s="272">
        <f>IF(OR(AND(AM36&lt;0,AR36&gt;0),AND(AM36&gt;0,AR36&lt;0),SUM(AM36)=0,SUM(AM36)="-",SUM(AR36)="-"),"-",(SUM(AR36-AM36))/SUM(AM36))</f>
        <v>-0.37560796866168034</v>
      </c>
      <c r="AT36" s="32"/>
      <c r="AU36" s="179">
        <v>-0.01084</v>
      </c>
      <c r="AV36" s="192">
        <v>-0.012080000000000002</v>
      </c>
      <c r="AW36" s="179">
        <v>-0.022059999999999996</v>
      </c>
      <c r="AX36" s="179">
        <v>-0.00587</v>
      </c>
      <c r="AY36" s="178">
        <f>SUM(AU36:AX36)</f>
        <v>-0.05085</v>
      </c>
      <c r="AZ36" s="179">
        <v>0.0056</v>
      </c>
      <c r="BA36" s="192">
        <v>0.004640000000000001</v>
      </c>
      <c r="BB36" s="272" t="str">
        <f>IF(OR(AND(AV36&lt;0,BA36&gt;0),AND(AV36&gt;0,BA36&lt;0),SUM(AV36)=0,SUM(AV36)="-",SUM(BA36)="-"),"-",(SUM(BA36-AV36))/SUM(AV36))</f>
        <v>-</v>
      </c>
      <c r="BC36" s="32"/>
      <c r="BE36" s="142"/>
    </row>
    <row r="37" spans="1:57" ht="13.5" thickBot="1">
      <c r="A37" s="146" t="s">
        <v>65</v>
      </c>
      <c r="B37" s="184">
        <f aca="true" t="shared" si="23" ref="B37:H37">B34-B36</f>
        <v>1640.4245299999986</v>
      </c>
      <c r="C37" s="147">
        <f t="shared" si="23"/>
        <v>1755.0441799999949</v>
      </c>
      <c r="D37" s="184">
        <f t="shared" si="23"/>
        <v>1606.2648500000028</v>
      </c>
      <c r="E37" s="184">
        <f t="shared" si="23"/>
        <v>1219.7605999999953</v>
      </c>
      <c r="F37" s="184">
        <f t="shared" si="23"/>
        <v>6221.494159999991</v>
      </c>
      <c r="G37" s="184">
        <f t="shared" si="23"/>
        <v>1821.6229599999974</v>
      </c>
      <c r="H37" s="147">
        <f t="shared" si="23"/>
        <v>2017.76385</v>
      </c>
      <c r="I37" s="277">
        <f>IF(OR(AND(C37&lt;0,H37&gt;0),AND(C37&gt;0,H37&lt;0),SUM(C37)=0,SUM(C37)="-",SUM(H37)="-"),"-",(SUM(H37-C37))/SUM(C37))</f>
        <v>0.14969404929738347</v>
      </c>
      <c r="J37" s="148"/>
      <c r="K37" s="184">
        <f aca="true" t="shared" si="24" ref="K37:Q37">K34-K36</f>
        <v>601.4597400000014</v>
      </c>
      <c r="L37" s="147">
        <f t="shared" si="24"/>
        <v>927.8037600000014</v>
      </c>
      <c r="M37" s="184">
        <f t="shared" si="24"/>
        <v>1051.3972900000015</v>
      </c>
      <c r="N37" s="184">
        <f t="shared" si="24"/>
        <v>708.8599800000014</v>
      </c>
      <c r="O37" s="184">
        <f t="shared" si="24"/>
        <v>3289.5207700000055</v>
      </c>
      <c r="P37" s="184">
        <f t="shared" si="24"/>
        <v>870.2265900000008</v>
      </c>
      <c r="Q37" s="147">
        <f t="shared" si="24"/>
        <v>1306.426550000008</v>
      </c>
      <c r="R37" s="277">
        <f>IF(OR(AND(L37&lt;0,Q37&gt;0),AND(L37&gt;0,Q37&lt;0),SUM(L37)=0,SUM(L37)="-",SUM(Q37)="-"),"-",(SUM(Q37-L37))/SUM(L37))</f>
        <v>0.40808499202461324</v>
      </c>
      <c r="S37" s="148"/>
      <c r="T37" s="184">
        <f aca="true" t="shared" si="25" ref="T37:Z37">T34-T36</f>
        <v>598.1850899999957</v>
      </c>
      <c r="U37" s="147">
        <f t="shared" si="25"/>
        <v>699.0096200000004</v>
      </c>
      <c r="V37" s="184">
        <f t="shared" si="25"/>
        <v>506.60508000000425</v>
      </c>
      <c r="W37" s="184">
        <f t="shared" si="25"/>
        <v>394.40080000000376</v>
      </c>
      <c r="X37" s="184">
        <f t="shared" si="25"/>
        <v>2198.200590000004</v>
      </c>
      <c r="Y37" s="184">
        <f t="shared" si="25"/>
        <v>698.6533399999995</v>
      </c>
      <c r="Z37" s="147">
        <f t="shared" si="25"/>
        <v>624.3888000000029</v>
      </c>
      <c r="AA37" s="277">
        <f>IF(OR(AND(U37&lt;0,Z37&gt;0),AND(U37&gt;0,Z37&lt;0),SUM(U37)=0,SUM(U37)="-",SUM(Z37)="-"),"-",(SUM(Z37-U37))/SUM(U37))</f>
        <v>-0.10675220750180439</v>
      </c>
      <c r="AB37" s="148"/>
      <c r="AC37" s="184">
        <f aca="true" t="shared" si="26" ref="AC37:AI37">AC34-AC36</f>
        <v>384.5544700000001</v>
      </c>
      <c r="AD37" s="147">
        <f t="shared" si="26"/>
        <v>396.04671999999965</v>
      </c>
      <c r="AE37" s="184">
        <f t="shared" si="26"/>
        <v>415.2569700000006</v>
      </c>
      <c r="AF37" s="184">
        <f t="shared" si="26"/>
        <v>339.5585699999997</v>
      </c>
      <c r="AG37" s="184">
        <f t="shared" si="26"/>
        <v>1535.4167300000001</v>
      </c>
      <c r="AH37" s="184">
        <f t="shared" si="26"/>
        <v>312.3280100000003</v>
      </c>
      <c r="AI37" s="147">
        <f t="shared" si="26"/>
        <v>313.51987000000054</v>
      </c>
      <c r="AJ37" s="277">
        <f>IF(OR(AND(AD37&lt;0,AI37&gt;0),AND(AD37&gt;0,AI37&lt;0),SUM(AD37)=0,SUM(AD37)="-",SUM(AI37)="-"),"-",(SUM(AI37-AD37))/SUM(AD37))</f>
        <v>-0.20837655214010908</v>
      </c>
      <c r="AK37" s="148"/>
      <c r="AL37" s="184">
        <f aca="true" t="shared" si="27" ref="AL37:AR37">AL34-AL36</f>
        <v>127.26126999999991</v>
      </c>
      <c r="AM37" s="147">
        <f t="shared" si="27"/>
        <v>-254.6050099999999</v>
      </c>
      <c r="AN37" s="184">
        <f t="shared" si="27"/>
        <v>-314.55825000000004</v>
      </c>
      <c r="AO37" s="184">
        <f t="shared" si="27"/>
        <v>-230.62769999999995</v>
      </c>
      <c r="AP37" s="184">
        <f t="shared" si="27"/>
        <v>-672.52969</v>
      </c>
      <c r="AQ37" s="184">
        <f t="shared" si="27"/>
        <v>-55.08120999999984</v>
      </c>
      <c r="AR37" s="147">
        <f t="shared" si="27"/>
        <v>-209.09539999999996</v>
      </c>
      <c r="AS37" s="277">
        <f>IF(OR(AND(AM37&lt;0,AR37&gt;0),AND(AM37&gt;0,AR37&lt;0),SUM(AM37)=0,SUM(AM37)="-",SUM(AR37)="-"),"-",(SUM(AR37-AM37))/SUM(AM37))</f>
        <v>-0.1787459327685656</v>
      </c>
      <c r="AT37" s="148"/>
      <c r="AU37" s="184">
        <f aca="true" t="shared" si="28" ref="AU37:BA37">AU34-AU36</f>
        <v>-71.03604000000001</v>
      </c>
      <c r="AV37" s="147">
        <f t="shared" si="28"/>
        <v>-13.210909999999972</v>
      </c>
      <c r="AW37" s="184">
        <f t="shared" si="28"/>
        <v>-52.43623999999989</v>
      </c>
      <c r="AX37" s="184">
        <f t="shared" si="28"/>
        <v>7.568950000000013</v>
      </c>
      <c r="AY37" s="184">
        <f t="shared" si="28"/>
        <v>-129.11423999999997</v>
      </c>
      <c r="AZ37" s="184">
        <f t="shared" si="28"/>
        <v>-4.503770000000061</v>
      </c>
      <c r="BA37" s="147">
        <f t="shared" si="28"/>
        <v>-17.475969999999965</v>
      </c>
      <c r="BB37" s="277">
        <f>IF(OR(AND(AV37&lt;0,BA37&gt;0),AND(AV37&gt;0,BA37&lt;0),SUM(AV37)=0,SUM(AV37)="-",SUM(BA37)="-"),"-",(SUM(BA37-AV37))/SUM(AV37))</f>
        <v>0.32284377079247395</v>
      </c>
      <c r="BE37" s="142"/>
    </row>
    <row r="38" ht="12.75">
      <c r="BE38" s="142"/>
    </row>
    <row r="39" spans="1:56" s="7" customFormat="1" ht="47.25" customHeight="1">
      <c r="A39" s="271" t="s">
        <v>75</v>
      </c>
      <c r="B39" s="256"/>
      <c r="C39" s="256"/>
      <c r="D39" s="256"/>
      <c r="E39" s="256"/>
      <c r="F39" s="256"/>
      <c r="G39" s="256"/>
      <c r="H39" s="256"/>
      <c r="I39" s="258"/>
      <c r="J39" s="258"/>
      <c r="K39" s="258"/>
      <c r="L39" s="258"/>
      <c r="M39" s="258"/>
      <c r="N39" s="258"/>
      <c r="O39" s="258"/>
      <c r="P39" s="258"/>
      <c r="Q39" s="258"/>
      <c r="R39" s="257"/>
      <c r="S39" s="259"/>
      <c r="X39" s="257"/>
      <c r="Y39" s="257"/>
      <c r="Z39" s="257"/>
      <c r="AB39" s="258"/>
      <c r="AC39" s="258"/>
      <c r="AD39" s="258"/>
      <c r="AE39" s="258"/>
      <c r="AF39" s="258"/>
      <c r="AG39" s="258"/>
      <c r="AH39" s="258"/>
      <c r="AI39" s="258"/>
      <c r="AK39" s="256"/>
      <c r="AL39" s="259"/>
      <c r="AM39" s="259"/>
      <c r="AN39" s="259"/>
      <c r="AO39" s="259"/>
      <c r="AP39" s="258"/>
      <c r="AQ39" s="258"/>
      <c r="AR39" s="258"/>
      <c r="AT39" s="258"/>
      <c r="BC39" s="261"/>
      <c r="BD39" s="228"/>
    </row>
    <row r="40" spans="1:55" s="27" customFormat="1" ht="12.75" customHeight="1">
      <c r="A40" s="25"/>
      <c r="B40" s="39"/>
      <c r="C40" s="39"/>
      <c r="D40" s="39"/>
      <c r="E40" s="39"/>
      <c r="F40" s="39"/>
      <c r="G40" s="39"/>
      <c r="H40" s="39"/>
      <c r="I40" s="39"/>
      <c r="J40" s="26"/>
      <c r="K40" s="39"/>
      <c r="L40" s="39"/>
      <c r="M40" s="39"/>
      <c r="N40" s="39"/>
      <c r="O40" s="39"/>
      <c r="P40" s="39"/>
      <c r="Q40" s="39"/>
      <c r="R40" s="39"/>
      <c r="S40" s="33"/>
      <c r="T40" s="39"/>
      <c r="U40" s="39"/>
      <c r="V40" s="39"/>
      <c r="W40" s="39"/>
      <c r="X40" s="39"/>
      <c r="Y40" s="39"/>
      <c r="Z40" s="39"/>
      <c r="AA40" s="188"/>
      <c r="AB40" s="26"/>
      <c r="AC40" s="39"/>
      <c r="AD40" s="39"/>
      <c r="AE40" s="39"/>
      <c r="AF40" s="39"/>
      <c r="AG40" s="39"/>
      <c r="AH40" s="39"/>
      <c r="AI40" s="39"/>
      <c r="AJ40" s="188"/>
      <c r="AK40" s="26"/>
      <c r="AL40" s="39"/>
      <c r="AM40" s="39"/>
      <c r="AN40" s="39"/>
      <c r="AO40" s="39"/>
      <c r="AP40" s="39"/>
      <c r="AQ40" s="39"/>
      <c r="AR40" s="39"/>
      <c r="AS40" s="188"/>
      <c r="AT40" s="26"/>
      <c r="AU40" s="79"/>
      <c r="AV40" s="79"/>
      <c r="AW40" s="79"/>
      <c r="AX40" s="79"/>
      <c r="AY40" s="39"/>
      <c r="AZ40" s="39"/>
      <c r="BA40" s="39"/>
      <c r="BB40" s="188"/>
      <c r="BC40" s="26"/>
    </row>
    <row r="41" spans="1:54" ht="12.75" customHeight="1">
      <c r="A41" s="164"/>
      <c r="B41" s="20"/>
      <c r="C41" s="20"/>
      <c r="D41" s="20"/>
      <c r="E41" s="20"/>
      <c r="F41" s="20"/>
      <c r="G41" s="20"/>
      <c r="H41" s="20"/>
      <c r="I41" s="20"/>
      <c r="K41" s="20"/>
      <c r="L41" s="20"/>
      <c r="M41" s="20"/>
      <c r="N41" s="20"/>
      <c r="O41" s="20"/>
      <c r="P41" s="20"/>
      <c r="Q41" s="20"/>
      <c r="R41" s="20"/>
      <c r="T41" s="20"/>
      <c r="U41" s="20"/>
      <c r="V41" s="20"/>
      <c r="W41" s="20"/>
      <c r="X41" s="20"/>
      <c r="Y41" s="20"/>
      <c r="Z41" s="20"/>
      <c r="AA41" s="189"/>
      <c r="AC41" s="20"/>
      <c r="AD41" s="20"/>
      <c r="AE41" s="20"/>
      <c r="AF41" s="20"/>
      <c r="AG41" s="20"/>
      <c r="AH41" s="20"/>
      <c r="AI41" s="20"/>
      <c r="AJ41" s="189"/>
      <c r="AL41" s="20"/>
      <c r="AM41" s="20"/>
      <c r="AN41" s="20"/>
      <c r="AO41" s="20"/>
      <c r="AP41" s="20"/>
      <c r="AQ41" s="20"/>
      <c r="AR41" s="20"/>
      <c r="AS41" s="189"/>
      <c r="AU41" s="80"/>
      <c r="AV41" s="80"/>
      <c r="AW41" s="80"/>
      <c r="AX41" s="80"/>
      <c r="AY41" s="20"/>
      <c r="AZ41" s="20"/>
      <c r="BA41" s="20"/>
      <c r="BB41" s="189"/>
    </row>
    <row r="42" spans="1:54" ht="12.75" customHeight="1">
      <c r="A42" s="164"/>
      <c r="B42" s="20"/>
      <c r="C42" s="20"/>
      <c r="D42" s="20"/>
      <c r="E42" s="20"/>
      <c r="F42" s="20"/>
      <c r="G42" s="20"/>
      <c r="H42" s="20"/>
      <c r="I42" s="20"/>
      <c r="K42" s="20"/>
      <c r="L42" s="20"/>
      <c r="M42" s="20"/>
      <c r="N42" s="20"/>
      <c r="O42" s="20"/>
      <c r="P42" s="20"/>
      <c r="Q42" s="20"/>
      <c r="R42" s="20"/>
      <c r="T42" s="20"/>
      <c r="U42" s="20"/>
      <c r="V42" s="20"/>
      <c r="W42" s="20"/>
      <c r="X42" s="20"/>
      <c r="Y42" s="20"/>
      <c r="Z42" s="20"/>
      <c r="AA42" s="189"/>
      <c r="AC42" s="20"/>
      <c r="AD42" s="20"/>
      <c r="AE42" s="20"/>
      <c r="AF42" s="20"/>
      <c r="AG42" s="20"/>
      <c r="AH42" s="20"/>
      <c r="AI42" s="20"/>
      <c r="AJ42" s="189"/>
      <c r="AL42" s="20"/>
      <c r="AM42" s="20"/>
      <c r="AN42" s="20"/>
      <c r="AO42" s="20"/>
      <c r="AP42" s="20"/>
      <c r="AQ42" s="20"/>
      <c r="AR42" s="20"/>
      <c r="AS42" s="189"/>
      <c r="AU42" s="80"/>
      <c r="AV42" s="80"/>
      <c r="AW42" s="80"/>
      <c r="AX42" s="80"/>
      <c r="AY42" s="20"/>
      <c r="AZ42" s="20"/>
      <c r="BA42" s="20"/>
      <c r="BB42" s="189"/>
    </row>
    <row r="43" spans="1:54" ht="12.75" customHeight="1">
      <c r="A43" s="165"/>
      <c r="B43" s="20"/>
      <c r="C43" s="20"/>
      <c r="D43" s="20"/>
      <c r="E43" s="20"/>
      <c r="F43" s="20"/>
      <c r="G43" s="20"/>
      <c r="H43" s="20"/>
      <c r="I43" s="20"/>
      <c r="K43" s="20"/>
      <c r="L43" s="20"/>
      <c r="M43" s="20"/>
      <c r="N43" s="20"/>
      <c r="O43" s="20"/>
      <c r="P43" s="20"/>
      <c r="Q43" s="20"/>
      <c r="R43" s="20"/>
      <c r="T43" s="20"/>
      <c r="U43" s="20"/>
      <c r="V43" s="20"/>
      <c r="W43" s="20"/>
      <c r="X43" s="20"/>
      <c r="Y43" s="20"/>
      <c r="Z43" s="20"/>
      <c r="AA43" s="189"/>
      <c r="AC43" s="20"/>
      <c r="AD43" s="20"/>
      <c r="AE43" s="20"/>
      <c r="AF43" s="20"/>
      <c r="AG43" s="20"/>
      <c r="AH43" s="20"/>
      <c r="AI43" s="20"/>
      <c r="AJ43" s="189"/>
      <c r="AL43" s="20"/>
      <c r="AM43" s="20"/>
      <c r="AN43" s="20"/>
      <c r="AO43" s="20"/>
      <c r="AP43" s="20"/>
      <c r="AQ43" s="20"/>
      <c r="AR43" s="20"/>
      <c r="AS43" s="189"/>
      <c r="AU43" s="80"/>
      <c r="AV43" s="80"/>
      <c r="AW43" s="80"/>
      <c r="AX43" s="80"/>
      <c r="AY43" s="20"/>
      <c r="AZ43" s="20"/>
      <c r="BA43" s="20"/>
      <c r="BB43" s="189"/>
    </row>
    <row r="44" spans="1:55" ht="12.75" customHeight="1">
      <c r="A44" s="165"/>
      <c r="B44" s="20"/>
      <c r="C44" s="20"/>
      <c r="D44" s="20"/>
      <c r="E44" s="20"/>
      <c r="F44" s="20"/>
      <c r="G44" s="20"/>
      <c r="H44" s="20"/>
      <c r="I44" s="20"/>
      <c r="J44" s="3"/>
      <c r="K44" s="20"/>
      <c r="L44" s="20"/>
      <c r="M44" s="20"/>
      <c r="N44" s="20"/>
      <c r="O44" s="20"/>
      <c r="P44" s="20"/>
      <c r="Q44" s="20"/>
      <c r="R44" s="20"/>
      <c r="S44" s="1"/>
      <c r="T44" s="20"/>
      <c r="U44" s="20"/>
      <c r="V44" s="20"/>
      <c r="W44" s="20"/>
      <c r="X44" s="20"/>
      <c r="Y44" s="20"/>
      <c r="Z44" s="20"/>
      <c r="AB44" s="1"/>
      <c r="AC44" s="20"/>
      <c r="AD44" s="20"/>
      <c r="AE44" s="20"/>
      <c r="AF44" s="20"/>
      <c r="AG44" s="20"/>
      <c r="AH44" s="20"/>
      <c r="AI44" s="20"/>
      <c r="AK44" s="1"/>
      <c r="AL44" s="20"/>
      <c r="AM44" s="20"/>
      <c r="AN44" s="20"/>
      <c r="AO44" s="20"/>
      <c r="AP44" s="20"/>
      <c r="AQ44" s="20"/>
      <c r="AR44" s="20"/>
      <c r="AT44" s="1"/>
      <c r="AU44" s="80"/>
      <c r="AV44" s="80"/>
      <c r="AW44" s="80"/>
      <c r="AX44" s="80"/>
      <c r="AY44" s="20"/>
      <c r="AZ44" s="20"/>
      <c r="BA44" s="20"/>
      <c r="BC44" s="3"/>
    </row>
    <row r="45" spans="1:54" ht="12.75" customHeight="1">
      <c r="A45" s="165"/>
      <c r="B45" s="20"/>
      <c r="C45" s="20"/>
      <c r="D45" s="20"/>
      <c r="E45" s="20"/>
      <c r="F45" s="20"/>
      <c r="G45" s="20"/>
      <c r="H45" s="20"/>
      <c r="I45" s="20"/>
      <c r="K45" s="20"/>
      <c r="L45" s="20"/>
      <c r="M45" s="20"/>
      <c r="N45" s="20"/>
      <c r="O45" s="20"/>
      <c r="P45" s="20"/>
      <c r="Q45" s="20"/>
      <c r="R45" s="20"/>
      <c r="T45" s="20"/>
      <c r="U45" s="20"/>
      <c r="V45" s="20"/>
      <c r="W45" s="20"/>
      <c r="X45" s="20"/>
      <c r="Y45" s="20"/>
      <c r="Z45" s="20"/>
      <c r="AA45" s="189"/>
      <c r="AC45" s="20"/>
      <c r="AD45" s="20"/>
      <c r="AE45" s="20"/>
      <c r="AF45" s="20"/>
      <c r="AG45" s="20"/>
      <c r="AH45" s="20"/>
      <c r="AI45" s="20"/>
      <c r="AJ45" s="189"/>
      <c r="AL45" s="20"/>
      <c r="AM45" s="20"/>
      <c r="AN45" s="20"/>
      <c r="AO45" s="20"/>
      <c r="AP45" s="20"/>
      <c r="AQ45" s="20"/>
      <c r="AR45" s="20"/>
      <c r="AS45" s="189"/>
      <c r="AU45" s="80"/>
      <c r="AV45" s="80"/>
      <c r="AW45" s="80"/>
      <c r="AX45" s="80"/>
      <c r="AY45" s="20"/>
      <c r="AZ45" s="20"/>
      <c r="BA45" s="20"/>
      <c r="BB45" s="189"/>
    </row>
    <row r="46" spans="1:55" ht="12.75" customHeight="1">
      <c r="A46" s="165"/>
      <c r="B46" s="20"/>
      <c r="C46" s="20"/>
      <c r="D46" s="20"/>
      <c r="E46" s="20"/>
      <c r="F46" s="20"/>
      <c r="G46" s="20"/>
      <c r="H46" s="20"/>
      <c r="I46" s="20"/>
      <c r="J46" s="3"/>
      <c r="K46" s="20"/>
      <c r="L46" s="20"/>
      <c r="M46" s="20"/>
      <c r="N46" s="20"/>
      <c r="O46" s="20"/>
      <c r="P46" s="20"/>
      <c r="Q46" s="20"/>
      <c r="R46" s="20"/>
      <c r="S46" s="1"/>
      <c r="T46" s="20"/>
      <c r="U46" s="20"/>
      <c r="V46" s="20"/>
      <c r="W46" s="20"/>
      <c r="X46" s="20"/>
      <c r="Y46" s="20"/>
      <c r="Z46" s="20"/>
      <c r="AB46" s="1"/>
      <c r="AC46" s="20"/>
      <c r="AD46" s="20"/>
      <c r="AE46" s="20"/>
      <c r="AF46" s="20"/>
      <c r="AG46" s="20"/>
      <c r="AH46" s="20"/>
      <c r="AI46" s="20"/>
      <c r="AK46" s="1"/>
      <c r="AL46" s="20"/>
      <c r="AM46" s="20"/>
      <c r="AN46" s="20"/>
      <c r="AO46" s="20"/>
      <c r="AP46" s="20"/>
      <c r="AQ46" s="20"/>
      <c r="AR46" s="20"/>
      <c r="AT46" s="1"/>
      <c r="AU46" s="80"/>
      <c r="AV46" s="80"/>
      <c r="AW46" s="80"/>
      <c r="AX46" s="80"/>
      <c r="AY46" s="20"/>
      <c r="AZ46" s="20"/>
      <c r="BA46" s="20"/>
      <c r="BC46" s="3"/>
    </row>
    <row r="47" spans="1:54" ht="12.75" customHeight="1">
      <c r="A47" s="165"/>
      <c r="B47" s="20"/>
      <c r="C47" s="20"/>
      <c r="D47" s="20"/>
      <c r="E47" s="20"/>
      <c r="F47" s="20"/>
      <c r="G47" s="20"/>
      <c r="H47" s="20"/>
      <c r="I47" s="20"/>
      <c r="K47" s="20"/>
      <c r="L47" s="20"/>
      <c r="M47" s="20"/>
      <c r="N47" s="20"/>
      <c r="O47" s="20"/>
      <c r="P47" s="20"/>
      <c r="Q47" s="20"/>
      <c r="R47" s="20"/>
      <c r="T47" s="20"/>
      <c r="U47" s="20"/>
      <c r="V47" s="20"/>
      <c r="W47" s="20"/>
      <c r="X47" s="20"/>
      <c r="Y47" s="20"/>
      <c r="Z47" s="20"/>
      <c r="AA47" s="189"/>
      <c r="AC47" s="20"/>
      <c r="AD47" s="20"/>
      <c r="AE47" s="20"/>
      <c r="AF47" s="20"/>
      <c r="AG47" s="20"/>
      <c r="AH47" s="20"/>
      <c r="AI47" s="20"/>
      <c r="AJ47" s="189"/>
      <c r="AL47" s="20"/>
      <c r="AM47" s="20"/>
      <c r="AN47" s="20"/>
      <c r="AO47" s="20"/>
      <c r="AP47" s="20"/>
      <c r="AQ47" s="20"/>
      <c r="AR47" s="20"/>
      <c r="AS47" s="189"/>
      <c r="AU47" s="80"/>
      <c r="AV47" s="80"/>
      <c r="AW47" s="80"/>
      <c r="AX47" s="80"/>
      <c r="AY47" s="20"/>
      <c r="AZ47" s="20"/>
      <c r="BA47" s="20"/>
      <c r="BB47" s="189"/>
    </row>
    <row r="48" spans="1:54" ht="12.75" customHeight="1">
      <c r="A48" s="165"/>
      <c r="B48" s="20"/>
      <c r="C48" s="20"/>
      <c r="D48" s="20"/>
      <c r="E48" s="20"/>
      <c r="F48" s="20"/>
      <c r="G48" s="20"/>
      <c r="H48" s="20"/>
      <c r="I48" s="20"/>
      <c r="K48" s="20"/>
      <c r="L48" s="20"/>
      <c r="M48" s="20"/>
      <c r="N48" s="20"/>
      <c r="O48" s="20"/>
      <c r="P48" s="20"/>
      <c r="Q48" s="20"/>
      <c r="R48" s="20"/>
      <c r="T48" s="20"/>
      <c r="U48" s="20"/>
      <c r="V48" s="20"/>
      <c r="W48" s="20"/>
      <c r="X48" s="20"/>
      <c r="Y48" s="20"/>
      <c r="Z48" s="20"/>
      <c r="AA48" s="189"/>
      <c r="AC48" s="20"/>
      <c r="AD48" s="20"/>
      <c r="AE48" s="20"/>
      <c r="AF48" s="20"/>
      <c r="AG48" s="20"/>
      <c r="AH48" s="20"/>
      <c r="AI48" s="20"/>
      <c r="AJ48" s="189"/>
      <c r="AL48" s="20"/>
      <c r="AM48" s="20"/>
      <c r="AN48" s="20"/>
      <c r="AO48" s="20"/>
      <c r="AP48" s="20"/>
      <c r="AQ48" s="20"/>
      <c r="AR48" s="20"/>
      <c r="AS48" s="189"/>
      <c r="AU48" s="80"/>
      <c r="AV48" s="80"/>
      <c r="AW48" s="80"/>
      <c r="AX48" s="80"/>
      <c r="AY48" s="20"/>
      <c r="AZ48" s="20"/>
      <c r="BA48" s="20"/>
      <c r="BB48" s="189"/>
    </row>
    <row r="49" spans="1:54" ht="12.75" customHeight="1">
      <c r="A49" s="165"/>
      <c r="B49" s="20"/>
      <c r="C49" s="20"/>
      <c r="D49" s="20"/>
      <c r="E49" s="20"/>
      <c r="F49" s="20"/>
      <c r="G49" s="20"/>
      <c r="H49" s="20"/>
      <c r="I49" s="20"/>
      <c r="K49" s="20"/>
      <c r="L49" s="20"/>
      <c r="M49" s="20"/>
      <c r="N49" s="20"/>
      <c r="O49" s="20"/>
      <c r="P49" s="20"/>
      <c r="Q49" s="20"/>
      <c r="R49" s="20"/>
      <c r="T49" s="20"/>
      <c r="U49" s="20"/>
      <c r="V49" s="20"/>
      <c r="W49" s="20"/>
      <c r="X49" s="20"/>
      <c r="Y49" s="20"/>
      <c r="Z49" s="20"/>
      <c r="AA49" s="189"/>
      <c r="AC49" s="20"/>
      <c r="AD49" s="20"/>
      <c r="AE49" s="20"/>
      <c r="AF49" s="20"/>
      <c r="AG49" s="20"/>
      <c r="AH49" s="20"/>
      <c r="AI49" s="20"/>
      <c r="AJ49" s="189"/>
      <c r="AL49" s="20"/>
      <c r="AM49" s="20"/>
      <c r="AN49" s="20"/>
      <c r="AO49" s="20"/>
      <c r="AP49" s="20"/>
      <c r="AQ49" s="20"/>
      <c r="AR49" s="20"/>
      <c r="AS49" s="189"/>
      <c r="AU49" s="80"/>
      <c r="AV49" s="80"/>
      <c r="AW49" s="80"/>
      <c r="AX49" s="80"/>
      <c r="AY49" s="20"/>
      <c r="AZ49" s="20"/>
      <c r="BA49" s="20"/>
      <c r="BB49" s="189"/>
    </row>
    <row r="50" spans="1:54" ht="12.75" customHeight="1">
      <c r="A50" s="165"/>
      <c r="B50" s="20"/>
      <c r="C50" s="20"/>
      <c r="D50" s="20"/>
      <c r="E50" s="20"/>
      <c r="F50" s="20"/>
      <c r="G50" s="20"/>
      <c r="H50" s="20"/>
      <c r="I50" s="20"/>
      <c r="K50" s="20"/>
      <c r="L50" s="20"/>
      <c r="M50" s="20"/>
      <c r="N50" s="20"/>
      <c r="O50" s="20"/>
      <c r="P50" s="20"/>
      <c r="Q50" s="20"/>
      <c r="R50" s="20"/>
      <c r="T50" s="20"/>
      <c r="U50" s="20"/>
      <c r="V50" s="20"/>
      <c r="W50" s="20"/>
      <c r="X50" s="20"/>
      <c r="Y50" s="20"/>
      <c r="Z50" s="20"/>
      <c r="AA50" s="189"/>
      <c r="AC50" s="20"/>
      <c r="AD50" s="20"/>
      <c r="AE50" s="20"/>
      <c r="AF50" s="20"/>
      <c r="AG50" s="20"/>
      <c r="AH50" s="20"/>
      <c r="AI50" s="20"/>
      <c r="AJ50" s="189"/>
      <c r="AL50" s="20"/>
      <c r="AM50" s="20"/>
      <c r="AN50" s="20"/>
      <c r="AO50" s="20"/>
      <c r="AP50" s="20"/>
      <c r="AQ50" s="20"/>
      <c r="AR50" s="20"/>
      <c r="AS50" s="189"/>
      <c r="AU50" s="80"/>
      <c r="AV50" s="80"/>
      <c r="AW50" s="80"/>
      <c r="AX50" s="80"/>
      <c r="AY50" s="20"/>
      <c r="AZ50" s="20"/>
      <c r="BA50" s="20"/>
      <c r="BB50" s="189"/>
    </row>
    <row r="51" spans="1:54" ht="12.75" customHeight="1">
      <c r="A51" s="165"/>
      <c r="B51" s="20"/>
      <c r="C51" s="20"/>
      <c r="D51" s="20"/>
      <c r="E51" s="20"/>
      <c r="F51" s="20"/>
      <c r="G51" s="20"/>
      <c r="H51" s="20"/>
      <c r="I51" s="20"/>
      <c r="K51" s="20"/>
      <c r="L51" s="20"/>
      <c r="M51" s="20"/>
      <c r="N51" s="20"/>
      <c r="O51" s="20"/>
      <c r="P51" s="20"/>
      <c r="Q51" s="20"/>
      <c r="R51" s="20"/>
      <c r="T51" s="20"/>
      <c r="U51" s="20"/>
      <c r="V51" s="20"/>
      <c r="W51" s="20"/>
      <c r="X51" s="20"/>
      <c r="Y51" s="20"/>
      <c r="Z51" s="20"/>
      <c r="AA51" s="189"/>
      <c r="AC51" s="20"/>
      <c r="AD51" s="20"/>
      <c r="AE51" s="20"/>
      <c r="AF51" s="20"/>
      <c r="AG51" s="20"/>
      <c r="AH51" s="20"/>
      <c r="AI51" s="20"/>
      <c r="AJ51" s="189"/>
      <c r="AL51" s="20"/>
      <c r="AM51" s="20"/>
      <c r="AN51" s="20"/>
      <c r="AO51" s="20"/>
      <c r="AP51" s="20"/>
      <c r="AQ51" s="20"/>
      <c r="AR51" s="20"/>
      <c r="AS51" s="189"/>
      <c r="AU51" s="80"/>
      <c r="AV51" s="80"/>
      <c r="AW51" s="80"/>
      <c r="AX51" s="80"/>
      <c r="AY51" s="20"/>
      <c r="AZ51" s="20"/>
      <c r="BA51" s="20"/>
      <c r="BB51" s="189"/>
    </row>
    <row r="52" spans="1:54" ht="12.75" customHeight="1">
      <c r="A52" s="165"/>
      <c r="B52" s="20"/>
      <c r="C52" s="20"/>
      <c r="D52" s="20"/>
      <c r="E52" s="20"/>
      <c r="F52" s="20"/>
      <c r="G52" s="20"/>
      <c r="H52" s="20"/>
      <c r="I52" s="20"/>
      <c r="K52" s="20"/>
      <c r="L52" s="20"/>
      <c r="M52" s="20"/>
      <c r="N52" s="20"/>
      <c r="O52" s="20"/>
      <c r="P52" s="20"/>
      <c r="Q52" s="20"/>
      <c r="R52" s="20"/>
      <c r="T52" s="20"/>
      <c r="U52" s="20"/>
      <c r="V52" s="20"/>
      <c r="W52" s="20"/>
      <c r="X52" s="20"/>
      <c r="Y52" s="20"/>
      <c r="Z52" s="20"/>
      <c r="AA52" s="189"/>
      <c r="AC52" s="20"/>
      <c r="AD52" s="20"/>
      <c r="AE52" s="20"/>
      <c r="AF52" s="20"/>
      <c r="AG52" s="20"/>
      <c r="AH52" s="20"/>
      <c r="AI52" s="20"/>
      <c r="AJ52" s="189"/>
      <c r="AL52" s="20"/>
      <c r="AM52" s="20"/>
      <c r="AN52" s="20"/>
      <c r="AO52" s="20"/>
      <c r="AP52" s="20"/>
      <c r="AQ52" s="20"/>
      <c r="AR52" s="20"/>
      <c r="AS52" s="189"/>
      <c r="AU52" s="80"/>
      <c r="AV52" s="80"/>
      <c r="AW52" s="80"/>
      <c r="AX52" s="80"/>
      <c r="AY52" s="20"/>
      <c r="AZ52" s="20"/>
      <c r="BA52" s="20"/>
      <c r="BB52" s="189"/>
    </row>
    <row r="53" spans="1:54" ht="12.75" customHeight="1">
      <c r="A53" s="165"/>
      <c r="B53" s="20"/>
      <c r="C53" s="20"/>
      <c r="D53" s="20"/>
      <c r="E53" s="20"/>
      <c r="F53" s="20"/>
      <c r="G53" s="20"/>
      <c r="H53" s="20"/>
      <c r="I53" s="20"/>
      <c r="K53" s="20"/>
      <c r="L53" s="20"/>
      <c r="M53" s="20"/>
      <c r="N53" s="20"/>
      <c r="O53" s="20"/>
      <c r="P53" s="20"/>
      <c r="Q53" s="20"/>
      <c r="R53" s="20"/>
      <c r="T53" s="20"/>
      <c r="U53" s="20"/>
      <c r="V53" s="20"/>
      <c r="W53" s="20"/>
      <c r="X53" s="20"/>
      <c r="Y53" s="20"/>
      <c r="Z53" s="20"/>
      <c r="AA53" s="189"/>
      <c r="AC53" s="20"/>
      <c r="AD53" s="20"/>
      <c r="AE53" s="20"/>
      <c r="AF53" s="20"/>
      <c r="AG53" s="20"/>
      <c r="AH53" s="20"/>
      <c r="AI53" s="20"/>
      <c r="AJ53" s="189"/>
      <c r="AL53" s="20"/>
      <c r="AM53" s="20"/>
      <c r="AN53" s="20"/>
      <c r="AO53" s="20"/>
      <c r="AP53" s="20"/>
      <c r="AQ53" s="20"/>
      <c r="AR53" s="20"/>
      <c r="AS53" s="189"/>
      <c r="AU53" s="80"/>
      <c r="AV53" s="80"/>
      <c r="AW53" s="80"/>
      <c r="AX53" s="80"/>
      <c r="AY53" s="20"/>
      <c r="AZ53" s="20"/>
      <c r="BA53" s="20"/>
      <c r="BB53" s="189"/>
    </row>
    <row r="54" spans="1:54" ht="12.75" customHeight="1">
      <c r="A54" s="165"/>
      <c r="B54" s="20"/>
      <c r="C54" s="20"/>
      <c r="D54" s="20"/>
      <c r="E54" s="20"/>
      <c r="F54" s="20"/>
      <c r="G54" s="20"/>
      <c r="H54" s="20"/>
      <c r="I54" s="20"/>
      <c r="K54" s="20"/>
      <c r="L54" s="20"/>
      <c r="M54" s="20"/>
      <c r="N54" s="20"/>
      <c r="O54" s="20"/>
      <c r="P54" s="20"/>
      <c r="Q54" s="20"/>
      <c r="R54" s="20"/>
      <c r="T54" s="20"/>
      <c r="U54" s="20"/>
      <c r="V54" s="20"/>
      <c r="W54" s="20"/>
      <c r="X54" s="20"/>
      <c r="Y54" s="20"/>
      <c r="Z54" s="20"/>
      <c r="AA54" s="189"/>
      <c r="AC54" s="20"/>
      <c r="AD54" s="20"/>
      <c r="AE54" s="20"/>
      <c r="AF54" s="20"/>
      <c r="AG54" s="20"/>
      <c r="AH54" s="20"/>
      <c r="AI54" s="20"/>
      <c r="AJ54" s="189"/>
      <c r="AL54" s="20"/>
      <c r="AM54" s="20"/>
      <c r="AN54" s="20"/>
      <c r="AO54" s="20"/>
      <c r="AP54" s="20"/>
      <c r="AQ54" s="20"/>
      <c r="AR54" s="20"/>
      <c r="AS54" s="189"/>
      <c r="AU54" s="80"/>
      <c r="AV54" s="80"/>
      <c r="AW54" s="80"/>
      <c r="AX54" s="80"/>
      <c r="AY54" s="20"/>
      <c r="AZ54" s="20"/>
      <c r="BA54" s="20"/>
      <c r="BB54" s="189"/>
    </row>
    <row r="55" spans="1:54" ht="12.75" customHeight="1">
      <c r="A55" s="165"/>
      <c r="B55" s="20"/>
      <c r="C55" s="20"/>
      <c r="D55" s="20"/>
      <c r="E55" s="20"/>
      <c r="F55" s="20"/>
      <c r="G55" s="20"/>
      <c r="H55" s="20"/>
      <c r="I55" s="20"/>
      <c r="K55" s="20"/>
      <c r="L55" s="20"/>
      <c r="M55" s="20"/>
      <c r="N55" s="20"/>
      <c r="O55" s="20"/>
      <c r="P55" s="20"/>
      <c r="Q55" s="20"/>
      <c r="R55" s="20"/>
      <c r="T55" s="20"/>
      <c r="U55" s="20"/>
      <c r="V55" s="20"/>
      <c r="W55" s="20"/>
      <c r="X55" s="20"/>
      <c r="Y55" s="20"/>
      <c r="Z55" s="20"/>
      <c r="AA55" s="189"/>
      <c r="AC55" s="20"/>
      <c r="AD55" s="20"/>
      <c r="AE55" s="20"/>
      <c r="AF55" s="20"/>
      <c r="AG55" s="20"/>
      <c r="AH55" s="20"/>
      <c r="AI55" s="20"/>
      <c r="AJ55" s="189"/>
      <c r="AL55" s="20"/>
      <c r="AM55" s="20"/>
      <c r="AN55" s="20"/>
      <c r="AO55" s="20"/>
      <c r="AP55" s="20"/>
      <c r="AQ55" s="20"/>
      <c r="AR55" s="20"/>
      <c r="AS55" s="189"/>
      <c r="AU55" s="80"/>
      <c r="AV55" s="80"/>
      <c r="AW55" s="80"/>
      <c r="AX55" s="80"/>
      <c r="AY55" s="20"/>
      <c r="AZ55" s="20"/>
      <c r="BA55" s="20"/>
      <c r="BB55" s="189"/>
    </row>
    <row r="56" spans="1:54" ht="12.75" customHeight="1">
      <c r="A56" s="165"/>
      <c r="B56" s="20"/>
      <c r="C56" s="20"/>
      <c r="D56" s="20"/>
      <c r="E56" s="20"/>
      <c r="F56" s="20"/>
      <c r="G56" s="20"/>
      <c r="H56" s="20"/>
      <c r="I56" s="20"/>
      <c r="K56" s="20"/>
      <c r="L56" s="20"/>
      <c r="M56" s="20"/>
      <c r="N56" s="20"/>
      <c r="O56" s="20"/>
      <c r="P56" s="20"/>
      <c r="Q56" s="20"/>
      <c r="R56" s="20"/>
      <c r="T56" s="20"/>
      <c r="U56" s="20"/>
      <c r="V56" s="20"/>
      <c r="W56" s="20"/>
      <c r="X56" s="20"/>
      <c r="Y56" s="20"/>
      <c r="Z56" s="20"/>
      <c r="AA56" s="189"/>
      <c r="AC56" s="20"/>
      <c r="AD56" s="20"/>
      <c r="AE56" s="20"/>
      <c r="AF56" s="20"/>
      <c r="AG56" s="20"/>
      <c r="AH56" s="20"/>
      <c r="AI56" s="20"/>
      <c r="AJ56" s="189"/>
      <c r="AL56" s="20"/>
      <c r="AM56" s="20"/>
      <c r="AN56" s="20"/>
      <c r="AO56" s="20"/>
      <c r="AP56" s="20"/>
      <c r="AQ56" s="20"/>
      <c r="AR56" s="20"/>
      <c r="AS56" s="189"/>
      <c r="AU56" s="80"/>
      <c r="AV56" s="80"/>
      <c r="AW56" s="80"/>
      <c r="AX56" s="80"/>
      <c r="AY56" s="20"/>
      <c r="AZ56" s="20"/>
      <c r="BA56" s="20"/>
      <c r="BB56" s="189"/>
    </row>
    <row r="57" spans="1:54" ht="12.75" customHeight="1">
      <c r="A57" s="165"/>
      <c r="B57" s="20"/>
      <c r="C57" s="20"/>
      <c r="D57" s="20"/>
      <c r="E57" s="20"/>
      <c r="F57" s="20"/>
      <c r="G57" s="20"/>
      <c r="H57" s="20"/>
      <c r="I57" s="20"/>
      <c r="K57" s="20"/>
      <c r="L57" s="20"/>
      <c r="M57" s="20"/>
      <c r="N57" s="20"/>
      <c r="O57" s="20"/>
      <c r="P57" s="20"/>
      <c r="Q57" s="20"/>
      <c r="R57" s="20"/>
      <c r="T57" s="20"/>
      <c r="U57" s="20"/>
      <c r="V57" s="20"/>
      <c r="W57" s="20"/>
      <c r="X57" s="20"/>
      <c r="Y57" s="20"/>
      <c r="Z57" s="20"/>
      <c r="AA57" s="189"/>
      <c r="AC57" s="20"/>
      <c r="AD57" s="20"/>
      <c r="AE57" s="20"/>
      <c r="AF57" s="20"/>
      <c r="AG57" s="20"/>
      <c r="AH57" s="20"/>
      <c r="AI57" s="20"/>
      <c r="AJ57" s="189"/>
      <c r="AL57" s="20"/>
      <c r="AM57" s="20"/>
      <c r="AN57" s="20"/>
      <c r="AO57" s="20"/>
      <c r="AP57" s="20"/>
      <c r="AQ57" s="20"/>
      <c r="AR57" s="20"/>
      <c r="AS57" s="189"/>
      <c r="AU57" s="80"/>
      <c r="AV57" s="80"/>
      <c r="AW57" s="80"/>
      <c r="AX57" s="80"/>
      <c r="AY57" s="20"/>
      <c r="AZ57" s="20"/>
      <c r="BA57" s="20"/>
      <c r="BB57" s="189"/>
    </row>
    <row r="58" spans="1:54" ht="12.75" customHeight="1">
      <c r="A58" s="165"/>
      <c r="B58" s="20"/>
      <c r="C58" s="20"/>
      <c r="D58" s="20"/>
      <c r="E58" s="20"/>
      <c r="F58" s="20"/>
      <c r="G58" s="20"/>
      <c r="H58" s="20"/>
      <c r="I58" s="20"/>
      <c r="K58" s="20"/>
      <c r="L58" s="20"/>
      <c r="M58" s="20"/>
      <c r="N58" s="20"/>
      <c r="O58" s="20"/>
      <c r="P58" s="20"/>
      <c r="Q58" s="20"/>
      <c r="R58" s="20"/>
      <c r="T58" s="20"/>
      <c r="U58" s="20"/>
      <c r="V58" s="20"/>
      <c r="W58" s="20"/>
      <c r="X58" s="20"/>
      <c r="Y58" s="20"/>
      <c r="Z58" s="20"/>
      <c r="AA58" s="189"/>
      <c r="AC58" s="20"/>
      <c r="AD58" s="20"/>
      <c r="AE58" s="20"/>
      <c r="AF58" s="20"/>
      <c r="AG58" s="20"/>
      <c r="AH58" s="20"/>
      <c r="AI58" s="20"/>
      <c r="AJ58" s="189"/>
      <c r="AL58" s="20"/>
      <c r="AM58" s="20"/>
      <c r="AN58" s="20"/>
      <c r="AO58" s="20"/>
      <c r="AP58" s="20"/>
      <c r="AQ58" s="20"/>
      <c r="AR58" s="20"/>
      <c r="AS58" s="189"/>
      <c r="AU58" s="80"/>
      <c r="AV58" s="80"/>
      <c r="AW58" s="80"/>
      <c r="AX58" s="80"/>
      <c r="AY58" s="20"/>
      <c r="AZ58" s="20"/>
      <c r="BA58" s="20"/>
      <c r="BB58" s="189"/>
    </row>
    <row r="59" spans="1:54" ht="12.75" customHeight="1">
      <c r="A59" s="165"/>
      <c r="B59" s="20"/>
      <c r="C59" s="20"/>
      <c r="D59" s="20"/>
      <c r="E59" s="20"/>
      <c r="F59" s="20"/>
      <c r="G59" s="20"/>
      <c r="H59" s="20"/>
      <c r="I59" s="20"/>
      <c r="K59" s="20"/>
      <c r="L59" s="20"/>
      <c r="M59" s="20"/>
      <c r="N59" s="20"/>
      <c r="O59" s="20"/>
      <c r="P59" s="20"/>
      <c r="Q59" s="20"/>
      <c r="R59" s="20"/>
      <c r="T59" s="20"/>
      <c r="U59" s="20"/>
      <c r="V59" s="20"/>
      <c r="W59" s="20"/>
      <c r="X59" s="20"/>
      <c r="Y59" s="20"/>
      <c r="Z59" s="20"/>
      <c r="AA59" s="189"/>
      <c r="AC59" s="20"/>
      <c r="AD59" s="20"/>
      <c r="AE59" s="20"/>
      <c r="AF59" s="20"/>
      <c r="AG59" s="20"/>
      <c r="AH59" s="20"/>
      <c r="AI59" s="20"/>
      <c r="AJ59" s="189"/>
      <c r="AL59" s="20"/>
      <c r="AM59" s="20"/>
      <c r="AN59" s="20"/>
      <c r="AO59" s="20"/>
      <c r="AP59" s="20"/>
      <c r="AQ59" s="20"/>
      <c r="AR59" s="20"/>
      <c r="AS59" s="189"/>
      <c r="AU59" s="80"/>
      <c r="AV59" s="80"/>
      <c r="AW59" s="80"/>
      <c r="AX59" s="80"/>
      <c r="AY59" s="20"/>
      <c r="AZ59" s="20"/>
      <c r="BA59" s="20"/>
      <c r="BB59" s="189"/>
    </row>
    <row r="60" spans="1:54" ht="12.75" customHeight="1">
      <c r="A60" s="165"/>
      <c r="B60" s="20"/>
      <c r="C60" s="20"/>
      <c r="D60" s="20"/>
      <c r="E60" s="20"/>
      <c r="F60" s="20"/>
      <c r="G60" s="20"/>
      <c r="H60" s="20"/>
      <c r="I60" s="20"/>
      <c r="K60" s="20"/>
      <c r="L60" s="20"/>
      <c r="M60" s="20"/>
      <c r="N60" s="20"/>
      <c r="O60" s="20"/>
      <c r="P60" s="20"/>
      <c r="Q60" s="20"/>
      <c r="R60" s="20"/>
      <c r="T60" s="20"/>
      <c r="U60" s="20"/>
      <c r="V60" s="20"/>
      <c r="W60" s="20"/>
      <c r="X60" s="20"/>
      <c r="Y60" s="20"/>
      <c r="Z60" s="20"/>
      <c r="AA60" s="189"/>
      <c r="AC60" s="20"/>
      <c r="AD60" s="20"/>
      <c r="AE60" s="20"/>
      <c r="AF60" s="20"/>
      <c r="AG60" s="20"/>
      <c r="AH60" s="20"/>
      <c r="AI60" s="20"/>
      <c r="AJ60" s="189"/>
      <c r="AL60" s="20"/>
      <c r="AM60" s="20"/>
      <c r="AN60" s="20"/>
      <c r="AO60" s="20"/>
      <c r="AP60" s="20"/>
      <c r="AQ60" s="20"/>
      <c r="AR60" s="20"/>
      <c r="AS60" s="189"/>
      <c r="AU60" s="80"/>
      <c r="AV60" s="80"/>
      <c r="AW60" s="80"/>
      <c r="AX60" s="80"/>
      <c r="AY60" s="20"/>
      <c r="AZ60" s="20"/>
      <c r="BA60" s="20"/>
      <c r="BB60" s="189"/>
    </row>
    <row r="61" spans="1:54" ht="12.75" customHeight="1">
      <c r="A61" s="165"/>
      <c r="B61" s="20"/>
      <c r="C61" s="20"/>
      <c r="D61" s="20"/>
      <c r="E61" s="20"/>
      <c r="F61" s="20"/>
      <c r="G61" s="20"/>
      <c r="H61" s="20"/>
      <c r="I61" s="20"/>
      <c r="K61" s="20"/>
      <c r="L61" s="20"/>
      <c r="M61" s="20"/>
      <c r="N61" s="20"/>
      <c r="O61" s="20"/>
      <c r="P61" s="20"/>
      <c r="Q61" s="20"/>
      <c r="R61" s="20"/>
      <c r="T61" s="20"/>
      <c r="U61" s="20"/>
      <c r="V61" s="20"/>
      <c r="W61" s="20"/>
      <c r="X61" s="20"/>
      <c r="Y61" s="20"/>
      <c r="Z61" s="20"/>
      <c r="AA61" s="189"/>
      <c r="AC61" s="20"/>
      <c r="AD61" s="20"/>
      <c r="AE61" s="20"/>
      <c r="AF61" s="20"/>
      <c r="AG61" s="20"/>
      <c r="AH61" s="20"/>
      <c r="AI61" s="20"/>
      <c r="AJ61" s="189"/>
      <c r="AL61" s="20"/>
      <c r="AM61" s="20"/>
      <c r="AN61" s="20"/>
      <c r="AO61" s="20"/>
      <c r="AP61" s="20"/>
      <c r="AQ61" s="20"/>
      <c r="AR61" s="20"/>
      <c r="AS61" s="189"/>
      <c r="AU61" s="80"/>
      <c r="AV61" s="80"/>
      <c r="AW61" s="80"/>
      <c r="AX61" s="80"/>
      <c r="AY61" s="20"/>
      <c r="AZ61" s="20"/>
      <c r="BA61" s="20"/>
      <c r="BB61" s="189"/>
    </row>
    <row r="62" spans="1:54" ht="12.75" customHeight="1">
      <c r="A62" s="165"/>
      <c r="B62" s="20"/>
      <c r="C62" s="20"/>
      <c r="D62" s="20"/>
      <c r="E62" s="20"/>
      <c r="F62" s="20"/>
      <c r="G62" s="20"/>
      <c r="H62" s="20"/>
      <c r="I62" s="20"/>
      <c r="K62" s="20"/>
      <c r="L62" s="20"/>
      <c r="M62" s="20"/>
      <c r="N62" s="20"/>
      <c r="O62" s="20"/>
      <c r="P62" s="20"/>
      <c r="Q62" s="20"/>
      <c r="R62" s="20"/>
      <c r="T62" s="20"/>
      <c r="U62" s="20"/>
      <c r="V62" s="20"/>
      <c r="W62" s="20"/>
      <c r="X62" s="20"/>
      <c r="Y62" s="20"/>
      <c r="Z62" s="20"/>
      <c r="AA62" s="189"/>
      <c r="AC62" s="20"/>
      <c r="AD62" s="20"/>
      <c r="AE62" s="20"/>
      <c r="AF62" s="20"/>
      <c r="AG62" s="20"/>
      <c r="AH62" s="20"/>
      <c r="AI62" s="20"/>
      <c r="AJ62" s="189"/>
      <c r="AL62" s="20"/>
      <c r="AM62" s="20"/>
      <c r="AN62" s="20"/>
      <c r="AO62" s="20"/>
      <c r="AP62" s="20"/>
      <c r="AQ62" s="20"/>
      <c r="AR62" s="20"/>
      <c r="AS62" s="189"/>
      <c r="AU62" s="80"/>
      <c r="AV62" s="80"/>
      <c r="AW62" s="80"/>
      <c r="AX62" s="80"/>
      <c r="AY62" s="20"/>
      <c r="AZ62" s="20"/>
      <c r="BA62" s="20"/>
      <c r="BB62" s="189"/>
    </row>
    <row r="63" spans="1:54" ht="12.75" customHeight="1">
      <c r="A63" s="165"/>
      <c r="B63" s="20"/>
      <c r="C63" s="20"/>
      <c r="D63" s="20"/>
      <c r="E63" s="20"/>
      <c r="F63" s="20"/>
      <c r="G63" s="20"/>
      <c r="H63" s="20"/>
      <c r="I63" s="20"/>
      <c r="K63" s="20"/>
      <c r="L63" s="20"/>
      <c r="M63" s="20"/>
      <c r="N63" s="20"/>
      <c r="O63" s="20"/>
      <c r="P63" s="20"/>
      <c r="Q63" s="20"/>
      <c r="R63" s="20"/>
      <c r="T63" s="20"/>
      <c r="U63" s="20"/>
      <c r="V63" s="20"/>
      <c r="W63" s="20"/>
      <c r="X63" s="20"/>
      <c r="Y63" s="20"/>
      <c r="Z63" s="20"/>
      <c r="AA63" s="189"/>
      <c r="AC63" s="20"/>
      <c r="AD63" s="20"/>
      <c r="AE63" s="20"/>
      <c r="AF63" s="20"/>
      <c r="AG63" s="20"/>
      <c r="AH63" s="20"/>
      <c r="AI63" s="20"/>
      <c r="AJ63" s="189"/>
      <c r="AL63" s="20"/>
      <c r="AM63" s="20"/>
      <c r="AN63" s="20"/>
      <c r="AO63" s="20"/>
      <c r="AP63" s="20"/>
      <c r="AQ63" s="20"/>
      <c r="AR63" s="20"/>
      <c r="AS63" s="189"/>
      <c r="AU63" s="80"/>
      <c r="AV63" s="80"/>
      <c r="AW63" s="80"/>
      <c r="AX63" s="80"/>
      <c r="AY63" s="20"/>
      <c r="AZ63" s="20"/>
      <c r="BA63" s="20"/>
      <c r="BB63" s="189"/>
    </row>
    <row r="64" spans="1:54" ht="12.75" customHeight="1">
      <c r="A64" s="165"/>
      <c r="B64" s="20"/>
      <c r="C64" s="20"/>
      <c r="D64" s="20"/>
      <c r="E64" s="20"/>
      <c r="F64" s="20"/>
      <c r="G64" s="20"/>
      <c r="H64" s="20"/>
      <c r="I64" s="20"/>
      <c r="K64" s="20"/>
      <c r="L64" s="20"/>
      <c r="M64" s="20"/>
      <c r="N64" s="20"/>
      <c r="O64" s="20"/>
      <c r="P64" s="20"/>
      <c r="Q64" s="20"/>
      <c r="R64" s="20"/>
      <c r="T64" s="20"/>
      <c r="U64" s="20"/>
      <c r="V64" s="20"/>
      <c r="W64" s="20"/>
      <c r="X64" s="20"/>
      <c r="Y64" s="20"/>
      <c r="Z64" s="20"/>
      <c r="AA64" s="189"/>
      <c r="AC64" s="20"/>
      <c r="AD64" s="20"/>
      <c r="AE64" s="20"/>
      <c r="AF64" s="20"/>
      <c r="AG64" s="20"/>
      <c r="AH64" s="20"/>
      <c r="AI64" s="20"/>
      <c r="AJ64" s="189"/>
      <c r="AL64" s="20"/>
      <c r="AM64" s="20"/>
      <c r="AN64" s="20"/>
      <c r="AO64" s="20"/>
      <c r="AP64" s="20"/>
      <c r="AQ64" s="20"/>
      <c r="AR64" s="20"/>
      <c r="AS64" s="189"/>
      <c r="AU64" s="80"/>
      <c r="AV64" s="80"/>
      <c r="AW64" s="80"/>
      <c r="AX64" s="80"/>
      <c r="AY64" s="20"/>
      <c r="AZ64" s="20"/>
      <c r="BA64" s="20"/>
      <c r="BB64" s="189"/>
    </row>
    <row r="65" spans="1:54" ht="12.75" customHeight="1">
      <c r="A65" s="165"/>
      <c r="B65" s="20"/>
      <c r="C65" s="20"/>
      <c r="D65" s="20"/>
      <c r="E65" s="20"/>
      <c r="F65" s="20"/>
      <c r="G65" s="20"/>
      <c r="H65" s="20"/>
      <c r="I65" s="20"/>
      <c r="K65" s="20"/>
      <c r="L65" s="20"/>
      <c r="M65" s="20"/>
      <c r="N65" s="20"/>
      <c r="O65" s="20"/>
      <c r="P65" s="20"/>
      <c r="Q65" s="20"/>
      <c r="R65" s="20"/>
      <c r="T65" s="20"/>
      <c r="U65" s="20"/>
      <c r="V65" s="20"/>
      <c r="W65" s="20"/>
      <c r="X65" s="20"/>
      <c r="Y65" s="20"/>
      <c r="Z65" s="20"/>
      <c r="AA65" s="189"/>
      <c r="AC65" s="20"/>
      <c r="AD65" s="20"/>
      <c r="AE65" s="20"/>
      <c r="AF65" s="20"/>
      <c r="AG65" s="20"/>
      <c r="AH65" s="20"/>
      <c r="AI65" s="20"/>
      <c r="AJ65" s="189"/>
      <c r="AL65" s="20"/>
      <c r="AM65" s="20"/>
      <c r="AN65" s="20"/>
      <c r="AO65" s="20"/>
      <c r="AP65" s="20"/>
      <c r="AQ65" s="20"/>
      <c r="AR65" s="20"/>
      <c r="AS65" s="189"/>
      <c r="AU65" s="80"/>
      <c r="AV65" s="80"/>
      <c r="AW65" s="80"/>
      <c r="AX65" s="80"/>
      <c r="AY65" s="20"/>
      <c r="AZ65" s="20"/>
      <c r="BA65" s="20"/>
      <c r="BB65" s="189"/>
    </row>
    <row r="66" spans="1:54" ht="12.75" customHeight="1">
      <c r="A66" s="165"/>
      <c r="B66" s="20"/>
      <c r="C66" s="20"/>
      <c r="D66" s="20"/>
      <c r="E66" s="20"/>
      <c r="F66" s="20"/>
      <c r="G66" s="20"/>
      <c r="H66" s="20"/>
      <c r="I66" s="20"/>
      <c r="K66" s="20"/>
      <c r="L66" s="20"/>
      <c r="M66" s="20"/>
      <c r="N66" s="20"/>
      <c r="O66" s="20"/>
      <c r="P66" s="20"/>
      <c r="Q66" s="20"/>
      <c r="R66" s="20"/>
      <c r="T66" s="20"/>
      <c r="U66" s="20"/>
      <c r="V66" s="20"/>
      <c r="W66" s="20"/>
      <c r="X66" s="20"/>
      <c r="Y66" s="20"/>
      <c r="Z66" s="20"/>
      <c r="AA66" s="189"/>
      <c r="AC66" s="20"/>
      <c r="AD66" s="20"/>
      <c r="AE66" s="20"/>
      <c r="AF66" s="20"/>
      <c r="AG66" s="20"/>
      <c r="AH66" s="20"/>
      <c r="AI66" s="20"/>
      <c r="AJ66" s="189"/>
      <c r="AL66" s="20"/>
      <c r="AM66" s="20"/>
      <c r="AN66" s="20"/>
      <c r="AO66" s="20"/>
      <c r="AP66" s="20"/>
      <c r="AQ66" s="20"/>
      <c r="AR66" s="20"/>
      <c r="AS66" s="189"/>
      <c r="AU66" s="80"/>
      <c r="AV66" s="80"/>
      <c r="AW66" s="80"/>
      <c r="AX66" s="80"/>
      <c r="AY66" s="20"/>
      <c r="AZ66" s="20"/>
      <c r="BA66" s="20"/>
      <c r="BB66" s="189"/>
    </row>
    <row r="67" spans="1:54" ht="12.75" customHeight="1">
      <c r="A67" s="165"/>
      <c r="B67" s="20"/>
      <c r="C67" s="20"/>
      <c r="D67" s="20"/>
      <c r="E67" s="20"/>
      <c r="F67" s="20"/>
      <c r="G67" s="20"/>
      <c r="H67" s="20"/>
      <c r="I67" s="20"/>
      <c r="K67" s="20"/>
      <c r="L67" s="20"/>
      <c r="M67" s="20"/>
      <c r="N67" s="20"/>
      <c r="O67" s="20"/>
      <c r="P67" s="20"/>
      <c r="Q67" s="20"/>
      <c r="R67" s="20"/>
      <c r="T67" s="20"/>
      <c r="U67" s="20"/>
      <c r="V67" s="20"/>
      <c r="W67" s="20"/>
      <c r="X67" s="20"/>
      <c r="Y67" s="20"/>
      <c r="Z67" s="20"/>
      <c r="AA67" s="189"/>
      <c r="AC67" s="20"/>
      <c r="AD67" s="20"/>
      <c r="AE67" s="20"/>
      <c r="AF67" s="20"/>
      <c r="AG67" s="20"/>
      <c r="AH67" s="20"/>
      <c r="AI67" s="20"/>
      <c r="AJ67" s="189"/>
      <c r="AL67" s="20"/>
      <c r="AM67" s="20"/>
      <c r="AN67" s="20"/>
      <c r="AO67" s="20"/>
      <c r="AP67" s="20"/>
      <c r="AQ67" s="20"/>
      <c r="AR67" s="20"/>
      <c r="AS67" s="189"/>
      <c r="AU67" s="80"/>
      <c r="AV67" s="80"/>
      <c r="AW67" s="80"/>
      <c r="AX67" s="80"/>
      <c r="AY67" s="20"/>
      <c r="AZ67" s="20"/>
      <c r="BA67" s="20"/>
      <c r="BB67" s="189"/>
    </row>
    <row r="68" spans="1:54" ht="12.75" customHeight="1">
      <c r="A68" s="165"/>
      <c r="B68" s="20"/>
      <c r="C68" s="20"/>
      <c r="D68" s="20"/>
      <c r="E68" s="20"/>
      <c r="F68" s="20"/>
      <c r="G68" s="20"/>
      <c r="H68" s="20"/>
      <c r="I68" s="20"/>
      <c r="K68" s="20"/>
      <c r="L68" s="20"/>
      <c r="M68" s="20"/>
      <c r="N68" s="20"/>
      <c r="O68" s="20"/>
      <c r="P68" s="20"/>
      <c r="Q68" s="20"/>
      <c r="R68" s="20"/>
      <c r="T68" s="20"/>
      <c r="U68" s="20"/>
      <c r="V68" s="20"/>
      <c r="W68" s="20"/>
      <c r="X68" s="20"/>
      <c r="Y68" s="20"/>
      <c r="Z68" s="20"/>
      <c r="AA68" s="189"/>
      <c r="AC68" s="20"/>
      <c r="AD68" s="20"/>
      <c r="AE68" s="20"/>
      <c r="AF68" s="20"/>
      <c r="AG68" s="20"/>
      <c r="AH68" s="20"/>
      <c r="AI68" s="20"/>
      <c r="AJ68" s="189"/>
      <c r="AL68" s="20"/>
      <c r="AM68" s="20"/>
      <c r="AN68" s="20"/>
      <c r="AO68" s="20"/>
      <c r="AP68" s="20"/>
      <c r="AQ68" s="20"/>
      <c r="AR68" s="20"/>
      <c r="AS68" s="189"/>
      <c r="AU68" s="80"/>
      <c r="AV68" s="80"/>
      <c r="AW68" s="80"/>
      <c r="AX68" s="80"/>
      <c r="AY68" s="20"/>
      <c r="AZ68" s="20"/>
      <c r="BA68" s="20"/>
      <c r="BB68" s="189"/>
    </row>
    <row r="69" spans="1:54" ht="12.75" customHeight="1">
      <c r="A69" s="165"/>
      <c r="B69" s="20"/>
      <c r="C69" s="20"/>
      <c r="D69" s="20"/>
      <c r="E69" s="20"/>
      <c r="F69" s="20"/>
      <c r="G69" s="20"/>
      <c r="H69" s="20"/>
      <c r="I69" s="20"/>
      <c r="K69" s="20"/>
      <c r="L69" s="20"/>
      <c r="M69" s="20"/>
      <c r="N69" s="20"/>
      <c r="O69" s="20"/>
      <c r="P69" s="20"/>
      <c r="Q69" s="20"/>
      <c r="R69" s="20"/>
      <c r="T69" s="20"/>
      <c r="U69" s="20"/>
      <c r="V69" s="20"/>
      <c r="W69" s="20"/>
      <c r="X69" s="20"/>
      <c r="Y69" s="20"/>
      <c r="Z69" s="20"/>
      <c r="AA69" s="189"/>
      <c r="AC69" s="20"/>
      <c r="AD69" s="20"/>
      <c r="AE69" s="20"/>
      <c r="AF69" s="20"/>
      <c r="AG69" s="20"/>
      <c r="AH69" s="20"/>
      <c r="AI69" s="20"/>
      <c r="AJ69" s="189"/>
      <c r="AL69" s="20"/>
      <c r="AM69" s="20"/>
      <c r="AN69" s="20"/>
      <c r="AO69" s="20"/>
      <c r="AP69" s="20"/>
      <c r="AQ69" s="20"/>
      <c r="AR69" s="20"/>
      <c r="AS69" s="189"/>
      <c r="AU69" s="80"/>
      <c r="AV69" s="80"/>
      <c r="AW69" s="80"/>
      <c r="AX69" s="80"/>
      <c r="AY69" s="20"/>
      <c r="AZ69" s="20"/>
      <c r="BA69" s="20"/>
      <c r="BB69" s="189"/>
    </row>
    <row r="70" spans="1:54" ht="12.75" customHeight="1">
      <c r="A70" s="165"/>
      <c r="B70" s="20"/>
      <c r="C70" s="20"/>
      <c r="D70" s="20"/>
      <c r="E70" s="20"/>
      <c r="F70" s="20"/>
      <c r="G70" s="20"/>
      <c r="H70" s="20"/>
      <c r="I70" s="20"/>
      <c r="K70" s="20"/>
      <c r="L70" s="20"/>
      <c r="M70" s="20"/>
      <c r="N70" s="20"/>
      <c r="O70" s="20"/>
      <c r="P70" s="20"/>
      <c r="Q70" s="20"/>
      <c r="R70" s="20"/>
      <c r="T70" s="20"/>
      <c r="U70" s="20"/>
      <c r="V70" s="20"/>
      <c r="W70" s="20"/>
      <c r="X70" s="20"/>
      <c r="Y70" s="20"/>
      <c r="Z70" s="20"/>
      <c r="AA70" s="189"/>
      <c r="AC70" s="20"/>
      <c r="AD70" s="20"/>
      <c r="AE70" s="20"/>
      <c r="AF70" s="20"/>
      <c r="AG70" s="20"/>
      <c r="AH70" s="20"/>
      <c r="AI70" s="20"/>
      <c r="AJ70" s="189"/>
      <c r="AL70" s="20"/>
      <c r="AM70" s="20"/>
      <c r="AN70" s="20"/>
      <c r="AO70" s="20"/>
      <c r="AP70" s="20"/>
      <c r="AQ70" s="20"/>
      <c r="AR70" s="20"/>
      <c r="AS70" s="189"/>
      <c r="AU70" s="80"/>
      <c r="AV70" s="80"/>
      <c r="AW70" s="80"/>
      <c r="AX70" s="80"/>
      <c r="AY70" s="20"/>
      <c r="AZ70" s="20"/>
      <c r="BA70" s="20"/>
      <c r="BB70" s="189"/>
    </row>
    <row r="71" spans="1:54" ht="12.75" customHeight="1">
      <c r="A71" s="165"/>
      <c r="B71" s="20"/>
      <c r="C71" s="20"/>
      <c r="D71" s="20"/>
      <c r="E71" s="20"/>
      <c r="F71" s="20"/>
      <c r="G71" s="20"/>
      <c r="H71" s="20"/>
      <c r="I71" s="20"/>
      <c r="K71" s="20"/>
      <c r="L71" s="20"/>
      <c r="M71" s="20"/>
      <c r="N71" s="20"/>
      <c r="O71" s="20"/>
      <c r="P71" s="20"/>
      <c r="Q71" s="20"/>
      <c r="R71" s="20"/>
      <c r="T71" s="20"/>
      <c r="U71" s="20"/>
      <c r="V71" s="20"/>
      <c r="W71" s="20"/>
      <c r="X71" s="20"/>
      <c r="Y71" s="20"/>
      <c r="Z71" s="20"/>
      <c r="AA71" s="189"/>
      <c r="AC71" s="20"/>
      <c r="AD71" s="20"/>
      <c r="AE71" s="20"/>
      <c r="AF71" s="20"/>
      <c r="AG71" s="20"/>
      <c r="AH71" s="20"/>
      <c r="AI71" s="20"/>
      <c r="AJ71" s="189"/>
      <c r="AL71" s="20"/>
      <c r="AM71" s="20"/>
      <c r="AN71" s="20"/>
      <c r="AO71" s="20"/>
      <c r="AP71" s="20"/>
      <c r="AQ71" s="20"/>
      <c r="AR71" s="20"/>
      <c r="AS71" s="189"/>
      <c r="AU71" s="80"/>
      <c r="AV71" s="80"/>
      <c r="AW71" s="80"/>
      <c r="AX71" s="80"/>
      <c r="AY71" s="20"/>
      <c r="AZ71" s="20"/>
      <c r="BA71" s="20"/>
      <c r="BB71" s="189"/>
    </row>
    <row r="72" spans="1:54" ht="12.75" customHeight="1">
      <c r="A72" s="165"/>
      <c r="B72" s="20"/>
      <c r="C72" s="20"/>
      <c r="D72" s="20"/>
      <c r="E72" s="20"/>
      <c r="F72" s="20"/>
      <c r="G72" s="20"/>
      <c r="H72" s="20"/>
      <c r="I72" s="20"/>
      <c r="K72" s="20"/>
      <c r="L72" s="20"/>
      <c r="M72" s="20"/>
      <c r="N72" s="20"/>
      <c r="O72" s="20"/>
      <c r="P72" s="20"/>
      <c r="Q72" s="20"/>
      <c r="R72" s="20"/>
      <c r="T72" s="20"/>
      <c r="U72" s="20"/>
      <c r="V72" s="20"/>
      <c r="W72" s="20"/>
      <c r="X72" s="20"/>
      <c r="Y72" s="20"/>
      <c r="Z72" s="20"/>
      <c r="AA72" s="189"/>
      <c r="AC72" s="20"/>
      <c r="AD72" s="20"/>
      <c r="AE72" s="20"/>
      <c r="AF72" s="20"/>
      <c r="AG72" s="20"/>
      <c r="AH72" s="20"/>
      <c r="AI72" s="20"/>
      <c r="AJ72" s="189"/>
      <c r="AL72" s="20"/>
      <c r="AM72" s="20"/>
      <c r="AN72" s="20"/>
      <c r="AO72" s="20"/>
      <c r="AP72" s="20"/>
      <c r="AQ72" s="20"/>
      <c r="AR72" s="20"/>
      <c r="AS72" s="189"/>
      <c r="AU72" s="80"/>
      <c r="AV72" s="80"/>
      <c r="AW72" s="80"/>
      <c r="AX72" s="80"/>
      <c r="AY72" s="20"/>
      <c r="AZ72" s="20"/>
      <c r="BA72" s="20"/>
      <c r="BB72" s="189"/>
    </row>
    <row r="73" spans="1:54" ht="12.75" customHeight="1">
      <c r="A73" s="165"/>
      <c r="B73" s="20"/>
      <c r="C73" s="20"/>
      <c r="D73" s="20"/>
      <c r="E73" s="20"/>
      <c r="F73" s="20"/>
      <c r="G73" s="20"/>
      <c r="H73" s="20"/>
      <c r="I73" s="20"/>
      <c r="K73" s="20"/>
      <c r="L73" s="20"/>
      <c r="M73" s="20"/>
      <c r="N73" s="20"/>
      <c r="O73" s="20"/>
      <c r="P73" s="20"/>
      <c r="Q73" s="20"/>
      <c r="R73" s="20"/>
      <c r="T73" s="20"/>
      <c r="U73" s="20"/>
      <c r="V73" s="20"/>
      <c r="W73" s="20"/>
      <c r="X73" s="20"/>
      <c r="Y73" s="20"/>
      <c r="Z73" s="20"/>
      <c r="AA73" s="189"/>
      <c r="AC73" s="20"/>
      <c r="AD73" s="20"/>
      <c r="AE73" s="20"/>
      <c r="AF73" s="20"/>
      <c r="AG73" s="20"/>
      <c r="AH73" s="20"/>
      <c r="AI73" s="20"/>
      <c r="AJ73" s="189"/>
      <c r="AL73" s="20"/>
      <c r="AM73" s="20"/>
      <c r="AN73" s="20"/>
      <c r="AO73" s="20"/>
      <c r="AP73" s="20"/>
      <c r="AQ73" s="20"/>
      <c r="AR73" s="20"/>
      <c r="AS73" s="189"/>
      <c r="AU73" s="80"/>
      <c r="AV73" s="80"/>
      <c r="AW73" s="80"/>
      <c r="AX73" s="80"/>
      <c r="AY73" s="20"/>
      <c r="AZ73" s="20"/>
      <c r="BA73" s="20"/>
      <c r="BB73" s="189"/>
    </row>
    <row r="74" spans="1:54" ht="12.75" customHeight="1">
      <c r="A74" s="165"/>
      <c r="B74" s="20"/>
      <c r="C74" s="20"/>
      <c r="D74" s="20"/>
      <c r="E74" s="20"/>
      <c r="F74" s="20"/>
      <c r="G74" s="20"/>
      <c r="H74" s="20"/>
      <c r="I74" s="20"/>
      <c r="K74" s="20"/>
      <c r="L74" s="20"/>
      <c r="M74" s="20"/>
      <c r="N74" s="20"/>
      <c r="O74" s="20"/>
      <c r="P74" s="20"/>
      <c r="Q74" s="20"/>
      <c r="R74" s="20"/>
      <c r="T74" s="20"/>
      <c r="U74" s="20"/>
      <c r="V74" s="20"/>
      <c r="W74" s="20"/>
      <c r="X74" s="20"/>
      <c r="Y74" s="20"/>
      <c r="Z74" s="20"/>
      <c r="AA74" s="189"/>
      <c r="AC74" s="20"/>
      <c r="AD74" s="20"/>
      <c r="AE74" s="20"/>
      <c r="AF74" s="20"/>
      <c r="AG74" s="20"/>
      <c r="AH74" s="20"/>
      <c r="AI74" s="20"/>
      <c r="AJ74" s="189"/>
      <c r="AL74" s="20"/>
      <c r="AM74" s="20"/>
      <c r="AN74" s="20"/>
      <c r="AO74" s="20"/>
      <c r="AP74" s="20"/>
      <c r="AQ74" s="20"/>
      <c r="AR74" s="20"/>
      <c r="AS74" s="189"/>
      <c r="AU74" s="80"/>
      <c r="AV74" s="80"/>
      <c r="AW74" s="80"/>
      <c r="AX74" s="80"/>
      <c r="AY74" s="20"/>
      <c r="AZ74" s="20"/>
      <c r="BA74" s="20"/>
      <c r="BB74" s="189"/>
    </row>
    <row r="75" spans="1:54" ht="12.75" customHeight="1">
      <c r="A75" s="165"/>
      <c r="B75" s="20"/>
      <c r="C75" s="20"/>
      <c r="D75" s="20"/>
      <c r="E75" s="20"/>
      <c r="F75" s="20"/>
      <c r="G75" s="20"/>
      <c r="H75" s="20"/>
      <c r="I75" s="20"/>
      <c r="K75" s="20"/>
      <c r="L75" s="20"/>
      <c r="M75" s="20"/>
      <c r="N75" s="20"/>
      <c r="O75" s="20"/>
      <c r="P75" s="20"/>
      <c r="Q75" s="20"/>
      <c r="R75" s="20"/>
      <c r="T75" s="20"/>
      <c r="U75" s="20"/>
      <c r="V75" s="20"/>
      <c r="W75" s="20"/>
      <c r="X75" s="20"/>
      <c r="Y75" s="20"/>
      <c r="Z75" s="20"/>
      <c r="AA75" s="189"/>
      <c r="AC75" s="20"/>
      <c r="AD75" s="20"/>
      <c r="AE75" s="20"/>
      <c r="AF75" s="20"/>
      <c r="AG75" s="20"/>
      <c r="AH75" s="20"/>
      <c r="AI75" s="20"/>
      <c r="AJ75" s="189"/>
      <c r="AL75" s="20"/>
      <c r="AM75" s="20"/>
      <c r="AN75" s="20"/>
      <c r="AO75" s="20"/>
      <c r="AP75" s="20"/>
      <c r="AQ75" s="20"/>
      <c r="AR75" s="20"/>
      <c r="AS75" s="189"/>
      <c r="AU75" s="80"/>
      <c r="AV75" s="80"/>
      <c r="AW75" s="80"/>
      <c r="AX75" s="80"/>
      <c r="AY75" s="20"/>
      <c r="AZ75" s="20"/>
      <c r="BA75" s="20"/>
      <c r="BB75" s="189"/>
    </row>
    <row r="76" spans="1:54" ht="12.75" customHeight="1">
      <c r="A76" s="165"/>
      <c r="B76" s="20"/>
      <c r="C76" s="20"/>
      <c r="D76" s="20"/>
      <c r="E76" s="20"/>
      <c r="F76" s="20"/>
      <c r="G76" s="20"/>
      <c r="H76" s="20"/>
      <c r="I76" s="20"/>
      <c r="K76" s="20"/>
      <c r="L76" s="20"/>
      <c r="M76" s="20"/>
      <c r="N76" s="20"/>
      <c r="O76" s="20"/>
      <c r="P76" s="20"/>
      <c r="Q76" s="20"/>
      <c r="R76" s="20"/>
      <c r="T76" s="20"/>
      <c r="U76" s="20"/>
      <c r="V76" s="20"/>
      <c r="W76" s="20"/>
      <c r="X76" s="20"/>
      <c r="Y76" s="20"/>
      <c r="Z76" s="20"/>
      <c r="AA76" s="189"/>
      <c r="AC76" s="20"/>
      <c r="AD76" s="20"/>
      <c r="AE76" s="20"/>
      <c r="AF76" s="20"/>
      <c r="AG76" s="20"/>
      <c r="AH76" s="20"/>
      <c r="AI76" s="20"/>
      <c r="AJ76" s="189"/>
      <c r="AL76" s="20"/>
      <c r="AM76" s="20"/>
      <c r="AN76" s="20"/>
      <c r="AO76" s="20"/>
      <c r="AP76" s="20"/>
      <c r="AQ76" s="20"/>
      <c r="AR76" s="20"/>
      <c r="AS76" s="189"/>
      <c r="AU76" s="80"/>
      <c r="AV76" s="80"/>
      <c r="AW76" s="80"/>
      <c r="AX76" s="80"/>
      <c r="AY76" s="20"/>
      <c r="AZ76" s="20"/>
      <c r="BA76" s="20"/>
      <c r="BB76" s="189"/>
    </row>
    <row r="77" spans="1:54" ht="12.75" customHeight="1">
      <c r="A77" s="165"/>
      <c r="B77" s="20"/>
      <c r="C77" s="20"/>
      <c r="D77" s="20"/>
      <c r="E77" s="20"/>
      <c r="F77" s="20"/>
      <c r="G77" s="20"/>
      <c r="H77" s="20"/>
      <c r="I77" s="20"/>
      <c r="K77" s="20"/>
      <c r="L77" s="20"/>
      <c r="M77" s="20"/>
      <c r="N77" s="20"/>
      <c r="O77" s="20"/>
      <c r="P77" s="20"/>
      <c r="Q77" s="20"/>
      <c r="R77" s="20"/>
      <c r="T77" s="20"/>
      <c r="U77" s="20"/>
      <c r="V77" s="20"/>
      <c r="W77" s="20"/>
      <c r="X77" s="20"/>
      <c r="Y77" s="20"/>
      <c r="Z77" s="20"/>
      <c r="AA77" s="189"/>
      <c r="AC77" s="20"/>
      <c r="AD77" s="20"/>
      <c r="AE77" s="20"/>
      <c r="AF77" s="20"/>
      <c r="AG77" s="20"/>
      <c r="AH77" s="20"/>
      <c r="AI77" s="20"/>
      <c r="AJ77" s="189"/>
      <c r="AL77" s="20"/>
      <c r="AM77" s="20"/>
      <c r="AN77" s="20"/>
      <c r="AO77" s="20"/>
      <c r="AP77" s="20"/>
      <c r="AQ77" s="20"/>
      <c r="AR77" s="20"/>
      <c r="AS77" s="189"/>
      <c r="AU77" s="80"/>
      <c r="AV77" s="80"/>
      <c r="AW77" s="80"/>
      <c r="AX77" s="80"/>
      <c r="AY77" s="20"/>
      <c r="AZ77" s="20"/>
      <c r="BA77" s="20"/>
      <c r="BB77" s="189"/>
    </row>
    <row r="78" spans="1:54" ht="12.75" customHeight="1">
      <c r="A78" s="165"/>
      <c r="B78" s="20"/>
      <c r="C78" s="20"/>
      <c r="D78" s="20"/>
      <c r="E78" s="20"/>
      <c r="F78" s="20"/>
      <c r="G78" s="20"/>
      <c r="H78" s="20"/>
      <c r="I78" s="20"/>
      <c r="K78" s="20"/>
      <c r="L78" s="20"/>
      <c r="M78" s="20"/>
      <c r="N78" s="20"/>
      <c r="O78" s="20"/>
      <c r="P78" s="20"/>
      <c r="Q78" s="20"/>
      <c r="R78" s="20"/>
      <c r="T78" s="20"/>
      <c r="U78" s="20"/>
      <c r="V78" s="20"/>
      <c r="W78" s="20"/>
      <c r="X78" s="20"/>
      <c r="Y78" s="20"/>
      <c r="Z78" s="20"/>
      <c r="AA78" s="189"/>
      <c r="AC78" s="20"/>
      <c r="AD78" s="20"/>
      <c r="AE78" s="20"/>
      <c r="AF78" s="20"/>
      <c r="AG78" s="20"/>
      <c r="AH78" s="20"/>
      <c r="AI78" s="20"/>
      <c r="AJ78" s="189"/>
      <c r="AL78" s="20"/>
      <c r="AM78" s="20"/>
      <c r="AN78" s="20"/>
      <c r="AO78" s="20"/>
      <c r="AP78" s="20"/>
      <c r="AQ78" s="20"/>
      <c r="AR78" s="20"/>
      <c r="AS78" s="189"/>
      <c r="AU78" s="80"/>
      <c r="AV78" s="80"/>
      <c r="AW78" s="80"/>
      <c r="AX78" s="80"/>
      <c r="AY78" s="20"/>
      <c r="AZ78" s="20"/>
      <c r="BA78" s="20"/>
      <c r="BB78" s="189"/>
    </row>
    <row r="79" spans="1:54" ht="12.75" customHeight="1">
      <c r="A79" s="165"/>
      <c r="B79" s="20"/>
      <c r="C79" s="20"/>
      <c r="D79" s="20"/>
      <c r="E79" s="20"/>
      <c r="F79" s="20"/>
      <c r="G79" s="20"/>
      <c r="H79" s="20"/>
      <c r="I79" s="20"/>
      <c r="K79" s="20"/>
      <c r="L79" s="20"/>
      <c r="M79" s="20"/>
      <c r="N79" s="20"/>
      <c r="O79" s="20"/>
      <c r="P79" s="20"/>
      <c r="Q79" s="20"/>
      <c r="R79" s="20"/>
      <c r="T79" s="20"/>
      <c r="U79" s="20"/>
      <c r="V79" s="20"/>
      <c r="W79" s="20"/>
      <c r="X79" s="20"/>
      <c r="Y79" s="20"/>
      <c r="Z79" s="20"/>
      <c r="AA79" s="189"/>
      <c r="AC79" s="20"/>
      <c r="AD79" s="20"/>
      <c r="AE79" s="20"/>
      <c r="AF79" s="20"/>
      <c r="AG79" s="20"/>
      <c r="AH79" s="20"/>
      <c r="AI79" s="20"/>
      <c r="AJ79" s="189"/>
      <c r="AL79" s="20"/>
      <c r="AM79" s="20"/>
      <c r="AN79" s="20"/>
      <c r="AO79" s="20"/>
      <c r="AP79" s="20"/>
      <c r="AQ79" s="20"/>
      <c r="AR79" s="20"/>
      <c r="AS79" s="189"/>
      <c r="AU79" s="80"/>
      <c r="AV79" s="80"/>
      <c r="AW79" s="80"/>
      <c r="AX79" s="80"/>
      <c r="AY79" s="20"/>
      <c r="AZ79" s="20"/>
      <c r="BA79" s="20"/>
      <c r="BB79" s="189"/>
    </row>
    <row r="80" spans="1:54" ht="12.75" customHeight="1">
      <c r="A80" s="165"/>
      <c r="B80" s="20"/>
      <c r="C80" s="20"/>
      <c r="D80" s="20"/>
      <c r="E80" s="20"/>
      <c r="F80" s="20"/>
      <c r="G80" s="20"/>
      <c r="H80" s="20"/>
      <c r="I80" s="20"/>
      <c r="K80" s="20"/>
      <c r="L80" s="20"/>
      <c r="M80" s="20"/>
      <c r="N80" s="20"/>
      <c r="O80" s="20"/>
      <c r="P80" s="20"/>
      <c r="Q80" s="20"/>
      <c r="R80" s="20"/>
      <c r="T80" s="20"/>
      <c r="U80" s="20"/>
      <c r="V80" s="20"/>
      <c r="W80" s="20"/>
      <c r="X80" s="20"/>
      <c r="Y80" s="20"/>
      <c r="Z80" s="20"/>
      <c r="AA80" s="189"/>
      <c r="AC80" s="20"/>
      <c r="AD80" s="20"/>
      <c r="AE80" s="20"/>
      <c r="AF80" s="20"/>
      <c r="AG80" s="20"/>
      <c r="AH80" s="20"/>
      <c r="AI80" s="20"/>
      <c r="AJ80" s="189"/>
      <c r="AL80" s="20"/>
      <c r="AM80" s="20"/>
      <c r="AN80" s="20"/>
      <c r="AO80" s="20"/>
      <c r="AP80" s="20"/>
      <c r="AQ80" s="20"/>
      <c r="AR80" s="20"/>
      <c r="AS80" s="189"/>
      <c r="AU80" s="80"/>
      <c r="AV80" s="80"/>
      <c r="AW80" s="80"/>
      <c r="AX80" s="80"/>
      <c r="AY80" s="20"/>
      <c r="AZ80" s="20"/>
      <c r="BA80" s="20"/>
      <c r="BB80" s="189"/>
    </row>
    <row r="81" spans="1:54" ht="12.75" customHeight="1">
      <c r="A81" s="165"/>
      <c r="B81" s="20"/>
      <c r="C81" s="20"/>
      <c r="D81" s="20"/>
      <c r="E81" s="20"/>
      <c r="F81" s="20"/>
      <c r="G81" s="20"/>
      <c r="H81" s="20"/>
      <c r="I81" s="20"/>
      <c r="K81" s="20"/>
      <c r="L81" s="20"/>
      <c r="M81" s="20"/>
      <c r="N81" s="20"/>
      <c r="O81" s="20"/>
      <c r="P81" s="20"/>
      <c r="Q81" s="20"/>
      <c r="R81" s="20"/>
      <c r="T81" s="20"/>
      <c r="U81" s="20"/>
      <c r="V81" s="20"/>
      <c r="W81" s="20"/>
      <c r="X81" s="20"/>
      <c r="Y81" s="20"/>
      <c r="Z81" s="20"/>
      <c r="AA81" s="189"/>
      <c r="AC81" s="20"/>
      <c r="AD81" s="20"/>
      <c r="AE81" s="20"/>
      <c r="AF81" s="20"/>
      <c r="AG81" s="20"/>
      <c r="AH81" s="20"/>
      <c r="AI81" s="20"/>
      <c r="AJ81" s="189"/>
      <c r="AL81" s="20"/>
      <c r="AM81" s="20"/>
      <c r="AN81" s="20"/>
      <c r="AO81" s="20"/>
      <c r="AP81" s="20"/>
      <c r="AQ81" s="20"/>
      <c r="AR81" s="20"/>
      <c r="AS81" s="189"/>
      <c r="AU81" s="80"/>
      <c r="AV81" s="80"/>
      <c r="AW81" s="80"/>
      <c r="AX81" s="80"/>
      <c r="AY81" s="20"/>
      <c r="AZ81" s="20"/>
      <c r="BA81" s="20"/>
      <c r="BB81" s="189"/>
    </row>
    <row r="82" spans="1:54" ht="12.75" customHeight="1">
      <c r="A82" s="165"/>
      <c r="B82" s="20"/>
      <c r="C82" s="20"/>
      <c r="D82" s="20"/>
      <c r="E82" s="20"/>
      <c r="F82" s="20"/>
      <c r="G82" s="20"/>
      <c r="H82" s="20"/>
      <c r="I82" s="20"/>
      <c r="K82" s="20"/>
      <c r="L82" s="20"/>
      <c r="M82" s="20"/>
      <c r="N82" s="20"/>
      <c r="O82" s="20"/>
      <c r="P82" s="20"/>
      <c r="Q82" s="20"/>
      <c r="R82" s="20"/>
      <c r="T82" s="20"/>
      <c r="U82" s="20"/>
      <c r="V82" s="20"/>
      <c r="W82" s="20"/>
      <c r="X82" s="20"/>
      <c r="Y82" s="20"/>
      <c r="Z82" s="20"/>
      <c r="AA82" s="189"/>
      <c r="AC82" s="20"/>
      <c r="AD82" s="20"/>
      <c r="AE82" s="20"/>
      <c r="AF82" s="20"/>
      <c r="AG82" s="20"/>
      <c r="AH82" s="20"/>
      <c r="AI82" s="20"/>
      <c r="AJ82" s="189"/>
      <c r="AL82" s="20"/>
      <c r="AM82" s="20"/>
      <c r="AN82" s="20"/>
      <c r="AO82" s="20"/>
      <c r="AP82" s="20"/>
      <c r="AQ82" s="20"/>
      <c r="AR82" s="20"/>
      <c r="AS82" s="189"/>
      <c r="AU82" s="80"/>
      <c r="AV82" s="80"/>
      <c r="AW82" s="80"/>
      <c r="AX82" s="80"/>
      <c r="AY82" s="20"/>
      <c r="AZ82" s="20"/>
      <c r="BA82" s="20"/>
      <c r="BB82" s="189"/>
    </row>
    <row r="83" spans="1:54" ht="12.75" customHeight="1">
      <c r="A83" s="165"/>
      <c r="B83" s="20"/>
      <c r="C83" s="20"/>
      <c r="D83" s="20"/>
      <c r="E83" s="20"/>
      <c r="F83" s="20"/>
      <c r="G83" s="20"/>
      <c r="H83" s="20"/>
      <c r="I83" s="20"/>
      <c r="K83" s="20"/>
      <c r="L83" s="20"/>
      <c r="M83" s="20"/>
      <c r="N83" s="20"/>
      <c r="O83" s="20"/>
      <c r="P83" s="20"/>
      <c r="Q83" s="20"/>
      <c r="R83" s="20"/>
      <c r="T83" s="20"/>
      <c r="U83" s="20"/>
      <c r="V83" s="20"/>
      <c r="W83" s="20"/>
      <c r="X83" s="20"/>
      <c r="Y83" s="20"/>
      <c r="Z83" s="20"/>
      <c r="AA83" s="189"/>
      <c r="AC83" s="20"/>
      <c r="AD83" s="20"/>
      <c r="AE83" s="20"/>
      <c r="AF83" s="20"/>
      <c r="AG83" s="20"/>
      <c r="AH83" s="20"/>
      <c r="AI83" s="20"/>
      <c r="AJ83" s="189"/>
      <c r="AL83" s="20"/>
      <c r="AM83" s="20"/>
      <c r="AN83" s="20"/>
      <c r="AO83" s="20"/>
      <c r="AP83" s="20"/>
      <c r="AQ83" s="20"/>
      <c r="AR83" s="20"/>
      <c r="AS83" s="189"/>
      <c r="AU83" s="80"/>
      <c r="AV83" s="80"/>
      <c r="AW83" s="80"/>
      <c r="AX83" s="80"/>
      <c r="AY83" s="20"/>
      <c r="AZ83" s="20"/>
      <c r="BA83" s="20"/>
      <c r="BB83" s="189"/>
    </row>
    <row r="84" spans="1:54" ht="12.75" customHeight="1">
      <c r="A84" s="165"/>
      <c r="B84" s="20"/>
      <c r="C84" s="20"/>
      <c r="D84" s="20"/>
      <c r="E84" s="20"/>
      <c r="F84" s="20"/>
      <c r="G84" s="20"/>
      <c r="H84" s="20"/>
      <c r="I84" s="20"/>
      <c r="K84" s="20"/>
      <c r="L84" s="20"/>
      <c r="M84" s="20"/>
      <c r="N84" s="20"/>
      <c r="O84" s="20"/>
      <c r="P84" s="20"/>
      <c r="Q84" s="20"/>
      <c r="R84" s="20"/>
      <c r="T84" s="20"/>
      <c r="U84" s="20"/>
      <c r="V84" s="20"/>
      <c r="W84" s="20"/>
      <c r="X84" s="20"/>
      <c r="Y84" s="20"/>
      <c r="Z84" s="20"/>
      <c r="AA84" s="189"/>
      <c r="AC84" s="20"/>
      <c r="AD84" s="20"/>
      <c r="AE84" s="20"/>
      <c r="AF84" s="20"/>
      <c r="AG84" s="20"/>
      <c r="AH84" s="20"/>
      <c r="AI84" s="20"/>
      <c r="AJ84" s="189"/>
      <c r="AL84" s="20"/>
      <c r="AM84" s="20"/>
      <c r="AN84" s="20"/>
      <c r="AO84" s="20"/>
      <c r="AP84" s="20"/>
      <c r="AQ84" s="20"/>
      <c r="AR84" s="20"/>
      <c r="AS84" s="189"/>
      <c r="AU84" s="80"/>
      <c r="AV84" s="80"/>
      <c r="AW84" s="80"/>
      <c r="AX84" s="80"/>
      <c r="AY84" s="20"/>
      <c r="AZ84" s="20"/>
      <c r="BA84" s="20"/>
      <c r="BB84" s="189"/>
    </row>
    <row r="85" spans="1:54" ht="12.75" customHeight="1">
      <c r="A85" s="165"/>
      <c r="B85" s="20"/>
      <c r="C85" s="20"/>
      <c r="D85" s="20"/>
      <c r="E85" s="20"/>
      <c r="F85" s="20"/>
      <c r="G85" s="20"/>
      <c r="H85" s="20"/>
      <c r="I85" s="20"/>
      <c r="K85" s="20"/>
      <c r="L85" s="20"/>
      <c r="M85" s="20"/>
      <c r="N85" s="20"/>
      <c r="O85" s="20"/>
      <c r="P85" s="20"/>
      <c r="Q85" s="20"/>
      <c r="R85" s="20"/>
      <c r="T85" s="20"/>
      <c r="U85" s="20"/>
      <c r="V85" s="20"/>
      <c r="W85" s="20"/>
      <c r="X85" s="20"/>
      <c r="Y85" s="20"/>
      <c r="Z85" s="20"/>
      <c r="AA85" s="189"/>
      <c r="AC85" s="20"/>
      <c r="AD85" s="20"/>
      <c r="AE85" s="20"/>
      <c r="AF85" s="20"/>
      <c r="AG85" s="20"/>
      <c r="AH85" s="20"/>
      <c r="AI85" s="20"/>
      <c r="AJ85" s="189"/>
      <c r="AL85" s="20"/>
      <c r="AM85" s="20"/>
      <c r="AN85" s="20"/>
      <c r="AO85" s="20"/>
      <c r="AP85" s="20"/>
      <c r="AQ85" s="20"/>
      <c r="AR85" s="20"/>
      <c r="AS85" s="189"/>
      <c r="AU85" s="80"/>
      <c r="AV85" s="80"/>
      <c r="AW85" s="80"/>
      <c r="AX85" s="80"/>
      <c r="AY85" s="20"/>
      <c r="AZ85" s="20"/>
      <c r="BA85" s="20"/>
      <c r="BB85" s="189"/>
    </row>
    <row r="86" spans="1:54" ht="12.75" customHeight="1">
      <c r="A86" s="165"/>
      <c r="B86" s="20"/>
      <c r="C86" s="20"/>
      <c r="D86" s="20"/>
      <c r="E86" s="20"/>
      <c r="F86" s="20"/>
      <c r="G86" s="20"/>
      <c r="H86" s="20"/>
      <c r="I86" s="20"/>
      <c r="K86" s="20"/>
      <c r="L86" s="20"/>
      <c r="M86" s="20"/>
      <c r="N86" s="20"/>
      <c r="O86" s="20"/>
      <c r="P86" s="20"/>
      <c r="Q86" s="20"/>
      <c r="R86" s="20"/>
      <c r="T86" s="20"/>
      <c r="U86" s="20"/>
      <c r="V86" s="20"/>
      <c r="W86" s="20"/>
      <c r="X86" s="20"/>
      <c r="Y86" s="20"/>
      <c r="Z86" s="20"/>
      <c r="AA86" s="189"/>
      <c r="AC86" s="20"/>
      <c r="AD86" s="20"/>
      <c r="AE86" s="20"/>
      <c r="AF86" s="20"/>
      <c r="AG86" s="20"/>
      <c r="AH86" s="20"/>
      <c r="AI86" s="20"/>
      <c r="AJ86" s="189"/>
      <c r="AL86" s="20"/>
      <c r="AM86" s="20"/>
      <c r="AN86" s="20"/>
      <c r="AO86" s="20"/>
      <c r="AP86" s="20"/>
      <c r="AQ86" s="20"/>
      <c r="AR86" s="20"/>
      <c r="AS86" s="189"/>
      <c r="AU86" s="80"/>
      <c r="AV86" s="80"/>
      <c r="AW86" s="80"/>
      <c r="AX86" s="80"/>
      <c r="AY86" s="20"/>
      <c r="AZ86" s="20"/>
      <c r="BA86" s="20"/>
      <c r="BB86" s="189"/>
    </row>
    <row r="87" spans="1:54" ht="12.75" customHeight="1">
      <c r="A87" s="165"/>
      <c r="B87" s="20"/>
      <c r="C87" s="20"/>
      <c r="D87" s="20"/>
      <c r="E87" s="20"/>
      <c r="F87" s="20"/>
      <c r="G87" s="20"/>
      <c r="H87" s="20"/>
      <c r="I87" s="20"/>
      <c r="K87" s="20"/>
      <c r="L87" s="20"/>
      <c r="M87" s="20"/>
      <c r="N87" s="20"/>
      <c r="O87" s="20"/>
      <c r="P87" s="20"/>
      <c r="Q87" s="20"/>
      <c r="R87" s="20"/>
      <c r="T87" s="20"/>
      <c r="U87" s="20"/>
      <c r="V87" s="20"/>
      <c r="W87" s="20"/>
      <c r="X87" s="20"/>
      <c r="Y87" s="20"/>
      <c r="Z87" s="20"/>
      <c r="AA87" s="189"/>
      <c r="AC87" s="20"/>
      <c r="AD87" s="20"/>
      <c r="AE87" s="20"/>
      <c r="AF87" s="20"/>
      <c r="AG87" s="20"/>
      <c r="AH87" s="20"/>
      <c r="AI87" s="20"/>
      <c r="AJ87" s="189"/>
      <c r="AL87" s="20"/>
      <c r="AM87" s="20"/>
      <c r="AN87" s="20"/>
      <c r="AO87" s="20"/>
      <c r="AP87" s="20"/>
      <c r="AQ87" s="20"/>
      <c r="AR87" s="20"/>
      <c r="AS87" s="189"/>
      <c r="AU87" s="80"/>
      <c r="AV87" s="80"/>
      <c r="AW87" s="80"/>
      <c r="AX87" s="80"/>
      <c r="AY87" s="20"/>
      <c r="AZ87" s="20"/>
      <c r="BA87" s="20"/>
      <c r="BB87" s="189"/>
    </row>
    <row r="88" spans="1:54" ht="12.75" customHeight="1">
      <c r="A88" s="165"/>
      <c r="B88" s="20"/>
      <c r="C88" s="20"/>
      <c r="D88" s="20"/>
      <c r="E88" s="20"/>
      <c r="F88" s="20"/>
      <c r="G88" s="20"/>
      <c r="H88" s="20"/>
      <c r="I88" s="20"/>
      <c r="K88" s="20"/>
      <c r="L88" s="20"/>
      <c r="M88" s="20"/>
      <c r="N88" s="20"/>
      <c r="O88" s="20"/>
      <c r="P88" s="20"/>
      <c r="Q88" s="20"/>
      <c r="R88" s="20"/>
      <c r="T88" s="20"/>
      <c r="U88" s="20"/>
      <c r="V88" s="20"/>
      <c r="W88" s="20"/>
      <c r="X88" s="20"/>
      <c r="Y88" s="20"/>
      <c r="Z88" s="20"/>
      <c r="AA88" s="189"/>
      <c r="AC88" s="20"/>
      <c r="AD88" s="20"/>
      <c r="AE88" s="20"/>
      <c r="AF88" s="20"/>
      <c r="AG88" s="20"/>
      <c r="AH88" s="20"/>
      <c r="AI88" s="20"/>
      <c r="AJ88" s="189"/>
      <c r="AL88" s="20"/>
      <c r="AM88" s="20"/>
      <c r="AN88" s="20"/>
      <c r="AO88" s="20"/>
      <c r="AP88" s="20"/>
      <c r="AQ88" s="20"/>
      <c r="AR88" s="20"/>
      <c r="AS88" s="189"/>
      <c r="AU88" s="80"/>
      <c r="AV88" s="80"/>
      <c r="AW88" s="80"/>
      <c r="AX88" s="80"/>
      <c r="AY88" s="20"/>
      <c r="AZ88" s="20"/>
      <c r="BA88" s="20"/>
      <c r="BB88" s="189"/>
    </row>
    <row r="89" spans="1:54" ht="12.75" customHeight="1">
      <c r="A89" s="165"/>
      <c r="B89" s="20"/>
      <c r="C89" s="20"/>
      <c r="D89" s="20"/>
      <c r="E89" s="20"/>
      <c r="F89" s="20"/>
      <c r="G89" s="20"/>
      <c r="H89" s="20"/>
      <c r="I89" s="20"/>
      <c r="K89" s="20"/>
      <c r="L89" s="20"/>
      <c r="M89" s="20"/>
      <c r="N89" s="20"/>
      <c r="O89" s="20"/>
      <c r="P89" s="20"/>
      <c r="Q89" s="20"/>
      <c r="R89" s="20"/>
      <c r="T89" s="20"/>
      <c r="U89" s="20"/>
      <c r="V89" s="20"/>
      <c r="W89" s="20"/>
      <c r="X89" s="20"/>
      <c r="Y89" s="20"/>
      <c r="Z89" s="20"/>
      <c r="AA89" s="189"/>
      <c r="AC89" s="20"/>
      <c r="AD89" s="20"/>
      <c r="AE89" s="20"/>
      <c r="AF89" s="20"/>
      <c r="AG89" s="20"/>
      <c r="AH89" s="20"/>
      <c r="AI89" s="20"/>
      <c r="AJ89" s="189"/>
      <c r="AL89" s="20"/>
      <c r="AM89" s="20"/>
      <c r="AN89" s="20"/>
      <c r="AO89" s="20"/>
      <c r="AP89" s="20"/>
      <c r="AQ89" s="20"/>
      <c r="AR89" s="20"/>
      <c r="AS89" s="189"/>
      <c r="AU89" s="80"/>
      <c r="AV89" s="80"/>
      <c r="AW89" s="80"/>
      <c r="AX89" s="80"/>
      <c r="AY89" s="20"/>
      <c r="AZ89" s="20"/>
      <c r="BA89" s="20"/>
      <c r="BB89" s="189"/>
    </row>
    <row r="90" spans="1:54" ht="12.75" customHeight="1">
      <c r="A90" s="165"/>
      <c r="B90" s="20"/>
      <c r="C90" s="20"/>
      <c r="D90" s="20"/>
      <c r="E90" s="20"/>
      <c r="F90" s="20"/>
      <c r="G90" s="20"/>
      <c r="H90" s="20"/>
      <c r="I90" s="20"/>
      <c r="K90" s="20"/>
      <c r="L90" s="20"/>
      <c r="M90" s="20"/>
      <c r="N90" s="20"/>
      <c r="O90" s="20"/>
      <c r="P90" s="20"/>
      <c r="Q90" s="20"/>
      <c r="R90" s="20"/>
      <c r="T90" s="20"/>
      <c r="U90" s="20"/>
      <c r="V90" s="20"/>
      <c r="W90" s="20"/>
      <c r="X90" s="20"/>
      <c r="Y90" s="20"/>
      <c r="Z90" s="20"/>
      <c r="AA90" s="189"/>
      <c r="AC90" s="20"/>
      <c r="AD90" s="20"/>
      <c r="AE90" s="20"/>
      <c r="AF90" s="20"/>
      <c r="AG90" s="20"/>
      <c r="AH90" s="20"/>
      <c r="AI90" s="20"/>
      <c r="AJ90" s="189"/>
      <c r="AL90" s="20"/>
      <c r="AM90" s="20"/>
      <c r="AN90" s="20"/>
      <c r="AO90" s="20"/>
      <c r="AP90" s="20"/>
      <c r="AQ90" s="20"/>
      <c r="AR90" s="20"/>
      <c r="AS90" s="189"/>
      <c r="AU90" s="80"/>
      <c r="AV90" s="80"/>
      <c r="AW90" s="80"/>
      <c r="AX90" s="80"/>
      <c r="AY90" s="20"/>
      <c r="AZ90" s="20"/>
      <c r="BA90" s="20"/>
      <c r="BB90" s="189"/>
    </row>
    <row r="91" spans="1:54" ht="12.75" customHeight="1">
      <c r="A91" s="165"/>
      <c r="B91" s="20"/>
      <c r="C91" s="20"/>
      <c r="D91" s="20"/>
      <c r="E91" s="20"/>
      <c r="F91" s="20"/>
      <c r="G91" s="20"/>
      <c r="H91" s="20"/>
      <c r="I91" s="20"/>
      <c r="K91" s="20"/>
      <c r="L91" s="20"/>
      <c r="M91" s="20"/>
      <c r="N91" s="20"/>
      <c r="O91" s="20"/>
      <c r="P91" s="20"/>
      <c r="Q91" s="20"/>
      <c r="R91" s="20"/>
      <c r="T91" s="20"/>
      <c r="U91" s="20"/>
      <c r="V91" s="20"/>
      <c r="W91" s="20"/>
      <c r="X91" s="20"/>
      <c r="Y91" s="20"/>
      <c r="Z91" s="20"/>
      <c r="AA91" s="189"/>
      <c r="AC91" s="20"/>
      <c r="AD91" s="20"/>
      <c r="AE91" s="20"/>
      <c r="AF91" s="20"/>
      <c r="AG91" s="20"/>
      <c r="AH91" s="20"/>
      <c r="AI91" s="20"/>
      <c r="AJ91" s="189"/>
      <c r="AL91" s="20"/>
      <c r="AM91" s="20"/>
      <c r="AN91" s="20"/>
      <c r="AO91" s="20"/>
      <c r="AP91" s="20"/>
      <c r="AQ91" s="20"/>
      <c r="AR91" s="20"/>
      <c r="AS91" s="189"/>
      <c r="AU91" s="80"/>
      <c r="AV91" s="80"/>
      <c r="AW91" s="80"/>
      <c r="AX91" s="80"/>
      <c r="AY91" s="20"/>
      <c r="AZ91" s="20"/>
      <c r="BA91" s="20"/>
      <c r="BB91" s="189"/>
    </row>
    <row r="92" spans="1:54" ht="12.75" customHeight="1">
      <c r="A92" s="165"/>
      <c r="B92" s="20"/>
      <c r="C92" s="20"/>
      <c r="D92" s="20"/>
      <c r="E92" s="20"/>
      <c r="F92" s="20"/>
      <c r="G92" s="20"/>
      <c r="H92" s="20"/>
      <c r="I92" s="20"/>
      <c r="K92" s="20"/>
      <c r="L92" s="20"/>
      <c r="M92" s="20"/>
      <c r="N92" s="20"/>
      <c r="O92" s="20"/>
      <c r="P92" s="20"/>
      <c r="Q92" s="20"/>
      <c r="R92" s="20"/>
      <c r="T92" s="20"/>
      <c r="U92" s="20"/>
      <c r="V92" s="20"/>
      <c r="W92" s="20"/>
      <c r="X92" s="20"/>
      <c r="Y92" s="20"/>
      <c r="Z92" s="20"/>
      <c r="AA92" s="189"/>
      <c r="AC92" s="20"/>
      <c r="AD92" s="20"/>
      <c r="AE92" s="20"/>
      <c r="AF92" s="20"/>
      <c r="AG92" s="20"/>
      <c r="AH92" s="20"/>
      <c r="AI92" s="20"/>
      <c r="AJ92" s="189"/>
      <c r="AL92" s="20"/>
      <c r="AM92" s="20"/>
      <c r="AN92" s="20"/>
      <c r="AO92" s="20"/>
      <c r="AP92" s="20"/>
      <c r="AQ92" s="20"/>
      <c r="AR92" s="20"/>
      <c r="AS92" s="189"/>
      <c r="AU92" s="80"/>
      <c r="AV92" s="80"/>
      <c r="AW92" s="80"/>
      <c r="AX92" s="80"/>
      <c r="AY92" s="20"/>
      <c r="AZ92" s="20"/>
      <c r="BA92" s="20"/>
      <c r="BB92" s="189"/>
    </row>
    <row r="93" spans="1:54" ht="12.75" customHeight="1">
      <c r="A93" s="165"/>
      <c r="B93" s="20"/>
      <c r="C93" s="20"/>
      <c r="D93" s="20"/>
      <c r="E93" s="20"/>
      <c r="F93" s="20"/>
      <c r="G93" s="20"/>
      <c r="H93" s="20"/>
      <c r="I93" s="20"/>
      <c r="K93" s="20"/>
      <c r="L93" s="20"/>
      <c r="M93" s="20"/>
      <c r="N93" s="20"/>
      <c r="O93" s="20"/>
      <c r="P93" s="20"/>
      <c r="Q93" s="20"/>
      <c r="R93" s="20"/>
      <c r="T93" s="20"/>
      <c r="U93" s="20"/>
      <c r="V93" s="20"/>
      <c r="W93" s="20"/>
      <c r="X93" s="20"/>
      <c r="Y93" s="20"/>
      <c r="Z93" s="20"/>
      <c r="AA93" s="189"/>
      <c r="AC93" s="20"/>
      <c r="AD93" s="20"/>
      <c r="AE93" s="20"/>
      <c r="AF93" s="20"/>
      <c r="AG93" s="20"/>
      <c r="AH93" s="20"/>
      <c r="AI93" s="20"/>
      <c r="AJ93" s="189"/>
      <c r="AL93" s="20"/>
      <c r="AM93" s="20"/>
      <c r="AN93" s="20"/>
      <c r="AO93" s="20"/>
      <c r="AP93" s="20"/>
      <c r="AQ93" s="20"/>
      <c r="AR93" s="20"/>
      <c r="AS93" s="189"/>
      <c r="AU93" s="80"/>
      <c r="AV93" s="80"/>
      <c r="AW93" s="80"/>
      <c r="AX93" s="80"/>
      <c r="AY93" s="20"/>
      <c r="AZ93" s="20"/>
      <c r="BA93" s="20"/>
      <c r="BB93" s="189"/>
    </row>
    <row r="94" spans="1:54" ht="12.75" customHeight="1">
      <c r="A94" s="165"/>
      <c r="B94" s="20"/>
      <c r="C94" s="20"/>
      <c r="D94" s="20"/>
      <c r="E94" s="20"/>
      <c r="F94" s="20"/>
      <c r="G94" s="20"/>
      <c r="H94" s="20"/>
      <c r="I94" s="20"/>
      <c r="K94" s="20"/>
      <c r="L94" s="20"/>
      <c r="M94" s="20"/>
      <c r="N94" s="20"/>
      <c r="O94" s="20"/>
      <c r="P94" s="20"/>
      <c r="Q94" s="20"/>
      <c r="R94" s="20"/>
      <c r="T94" s="20"/>
      <c r="U94" s="20"/>
      <c r="V94" s="20"/>
      <c r="W94" s="20"/>
      <c r="X94" s="20"/>
      <c r="Y94" s="20"/>
      <c r="Z94" s="20"/>
      <c r="AA94" s="189"/>
      <c r="AC94" s="20"/>
      <c r="AD94" s="20"/>
      <c r="AE94" s="20"/>
      <c r="AF94" s="20"/>
      <c r="AG94" s="20"/>
      <c r="AH94" s="20"/>
      <c r="AI94" s="20"/>
      <c r="AJ94" s="189"/>
      <c r="AL94" s="20"/>
      <c r="AM94" s="20"/>
      <c r="AN94" s="20"/>
      <c r="AO94" s="20"/>
      <c r="AP94" s="20"/>
      <c r="AQ94" s="20"/>
      <c r="AR94" s="20"/>
      <c r="AS94" s="189"/>
      <c r="AU94" s="80"/>
      <c r="AV94" s="80"/>
      <c r="AW94" s="80"/>
      <c r="AX94" s="80"/>
      <c r="AY94" s="20"/>
      <c r="AZ94" s="20"/>
      <c r="BA94" s="20"/>
      <c r="BB94" s="189"/>
    </row>
    <row r="95" spans="1:54" ht="12.75" customHeight="1">
      <c r="A95" s="165"/>
      <c r="B95" s="20"/>
      <c r="C95" s="20"/>
      <c r="D95" s="20"/>
      <c r="E95" s="20"/>
      <c r="F95" s="20"/>
      <c r="G95" s="20"/>
      <c r="H95" s="20"/>
      <c r="I95" s="20"/>
      <c r="K95" s="20"/>
      <c r="L95" s="20"/>
      <c r="M95" s="20"/>
      <c r="N95" s="20"/>
      <c r="O95" s="20"/>
      <c r="P95" s="20"/>
      <c r="Q95" s="20"/>
      <c r="R95" s="20"/>
      <c r="T95" s="20"/>
      <c r="U95" s="20"/>
      <c r="V95" s="20"/>
      <c r="W95" s="20"/>
      <c r="X95" s="20"/>
      <c r="Y95" s="20"/>
      <c r="Z95" s="20"/>
      <c r="AA95" s="189"/>
      <c r="AC95" s="20"/>
      <c r="AD95" s="20"/>
      <c r="AE95" s="20"/>
      <c r="AF95" s="20"/>
      <c r="AG95" s="20"/>
      <c r="AH95" s="20"/>
      <c r="AI95" s="20"/>
      <c r="AJ95" s="189"/>
      <c r="AL95" s="20"/>
      <c r="AM95" s="20"/>
      <c r="AN95" s="20"/>
      <c r="AO95" s="20"/>
      <c r="AP95" s="20"/>
      <c r="AQ95" s="20"/>
      <c r="AR95" s="20"/>
      <c r="AS95" s="189"/>
      <c r="AU95" s="80"/>
      <c r="AV95" s="80"/>
      <c r="AW95" s="80"/>
      <c r="AX95" s="80"/>
      <c r="AY95" s="20"/>
      <c r="AZ95" s="20"/>
      <c r="BA95" s="20"/>
      <c r="BB95" s="189"/>
    </row>
    <row r="96" spans="1:54" ht="12.75" customHeight="1">
      <c r="A96" s="165"/>
      <c r="B96" s="20"/>
      <c r="C96" s="20"/>
      <c r="D96" s="20"/>
      <c r="E96" s="20"/>
      <c r="F96" s="20"/>
      <c r="G96" s="20"/>
      <c r="H96" s="20"/>
      <c r="I96" s="20"/>
      <c r="K96" s="20"/>
      <c r="L96" s="20"/>
      <c r="M96" s="20"/>
      <c r="N96" s="20"/>
      <c r="O96" s="20"/>
      <c r="P96" s="20"/>
      <c r="Q96" s="20"/>
      <c r="R96" s="20"/>
      <c r="T96" s="20"/>
      <c r="U96" s="20"/>
      <c r="V96" s="20"/>
      <c r="W96" s="20"/>
      <c r="X96" s="20"/>
      <c r="Y96" s="20"/>
      <c r="Z96" s="20"/>
      <c r="AA96" s="189"/>
      <c r="AC96" s="20"/>
      <c r="AD96" s="20"/>
      <c r="AE96" s="20"/>
      <c r="AF96" s="20"/>
      <c r="AG96" s="20"/>
      <c r="AH96" s="20"/>
      <c r="AI96" s="20"/>
      <c r="AJ96" s="189"/>
      <c r="AL96" s="20"/>
      <c r="AM96" s="20"/>
      <c r="AN96" s="20"/>
      <c r="AO96" s="20"/>
      <c r="AP96" s="20"/>
      <c r="AQ96" s="20"/>
      <c r="AR96" s="20"/>
      <c r="AS96" s="189"/>
      <c r="AU96" s="80"/>
      <c r="AV96" s="80"/>
      <c r="AW96" s="80"/>
      <c r="AX96" s="80"/>
      <c r="AY96" s="20"/>
      <c r="AZ96" s="20"/>
      <c r="BA96" s="20"/>
      <c r="BB96" s="189"/>
    </row>
    <row r="97" spans="1:54" ht="12.75" customHeight="1">
      <c r="A97" s="165"/>
      <c r="B97" s="20"/>
      <c r="C97" s="20"/>
      <c r="D97" s="20"/>
      <c r="E97" s="20"/>
      <c r="F97" s="20"/>
      <c r="G97" s="20"/>
      <c r="H97" s="20"/>
      <c r="I97" s="20"/>
      <c r="K97" s="20"/>
      <c r="L97" s="20"/>
      <c r="M97" s="20"/>
      <c r="N97" s="20"/>
      <c r="O97" s="20"/>
      <c r="P97" s="20"/>
      <c r="Q97" s="20"/>
      <c r="R97" s="20"/>
      <c r="T97" s="20"/>
      <c r="U97" s="20"/>
      <c r="V97" s="20"/>
      <c r="W97" s="20"/>
      <c r="X97" s="20"/>
      <c r="Y97" s="20"/>
      <c r="Z97" s="20"/>
      <c r="AA97" s="189"/>
      <c r="AC97" s="20"/>
      <c r="AD97" s="20"/>
      <c r="AE97" s="20"/>
      <c r="AF97" s="20"/>
      <c r="AG97" s="20"/>
      <c r="AH97" s="20"/>
      <c r="AI97" s="20"/>
      <c r="AJ97" s="189"/>
      <c r="AL97" s="20"/>
      <c r="AM97" s="20"/>
      <c r="AN97" s="20"/>
      <c r="AO97" s="20"/>
      <c r="AP97" s="20"/>
      <c r="AQ97" s="20"/>
      <c r="AR97" s="20"/>
      <c r="AS97" s="189"/>
      <c r="AU97" s="80"/>
      <c r="AV97" s="80"/>
      <c r="AW97" s="80"/>
      <c r="AX97" s="80"/>
      <c r="AY97" s="20"/>
      <c r="AZ97" s="20"/>
      <c r="BA97" s="20"/>
      <c r="BB97" s="189"/>
    </row>
    <row r="98" spans="1:54" ht="12.75" customHeight="1">
      <c r="A98" s="165"/>
      <c r="B98" s="20"/>
      <c r="C98" s="20"/>
      <c r="D98" s="20"/>
      <c r="E98" s="20"/>
      <c r="F98" s="20"/>
      <c r="G98" s="20"/>
      <c r="H98" s="20"/>
      <c r="I98" s="20"/>
      <c r="K98" s="20"/>
      <c r="L98" s="20"/>
      <c r="M98" s="20"/>
      <c r="N98" s="20"/>
      <c r="O98" s="20"/>
      <c r="P98" s="20"/>
      <c r="Q98" s="20"/>
      <c r="R98" s="20"/>
      <c r="T98" s="20"/>
      <c r="U98" s="20"/>
      <c r="V98" s="20"/>
      <c r="W98" s="20"/>
      <c r="X98" s="20"/>
      <c r="Y98" s="20"/>
      <c r="Z98" s="20"/>
      <c r="AA98" s="189"/>
      <c r="AC98" s="20"/>
      <c r="AD98" s="20"/>
      <c r="AE98" s="20"/>
      <c r="AF98" s="20"/>
      <c r="AG98" s="20"/>
      <c r="AH98" s="20"/>
      <c r="AI98" s="20"/>
      <c r="AJ98" s="189"/>
      <c r="AL98" s="20"/>
      <c r="AM98" s="20"/>
      <c r="AN98" s="20"/>
      <c r="AO98" s="20"/>
      <c r="AP98" s="20"/>
      <c r="AQ98" s="20"/>
      <c r="AR98" s="20"/>
      <c r="AS98" s="189"/>
      <c r="AU98" s="80"/>
      <c r="AV98" s="80"/>
      <c r="AW98" s="80"/>
      <c r="AX98" s="80"/>
      <c r="AY98" s="20"/>
      <c r="AZ98" s="20"/>
      <c r="BA98" s="20"/>
      <c r="BB98" s="189"/>
    </row>
    <row r="99" spans="1:54" ht="12.75" customHeight="1">
      <c r="A99" s="165"/>
      <c r="B99" s="20"/>
      <c r="C99" s="20"/>
      <c r="D99" s="20"/>
      <c r="E99" s="20"/>
      <c r="F99" s="20"/>
      <c r="G99" s="20"/>
      <c r="H99" s="20"/>
      <c r="I99" s="20"/>
      <c r="K99" s="20"/>
      <c r="L99" s="20"/>
      <c r="M99" s="20"/>
      <c r="N99" s="20"/>
      <c r="O99" s="20"/>
      <c r="P99" s="20"/>
      <c r="Q99" s="20"/>
      <c r="R99" s="20"/>
      <c r="T99" s="20"/>
      <c r="U99" s="20"/>
      <c r="V99" s="20"/>
      <c r="W99" s="20"/>
      <c r="X99" s="20"/>
      <c r="Y99" s="20"/>
      <c r="Z99" s="20"/>
      <c r="AA99" s="189"/>
      <c r="AC99" s="20"/>
      <c r="AD99" s="20"/>
      <c r="AE99" s="20"/>
      <c r="AF99" s="20"/>
      <c r="AG99" s="20"/>
      <c r="AH99" s="20"/>
      <c r="AI99" s="20"/>
      <c r="AJ99" s="189"/>
      <c r="AL99" s="20"/>
      <c r="AM99" s="20"/>
      <c r="AN99" s="20"/>
      <c r="AO99" s="20"/>
      <c r="AP99" s="20"/>
      <c r="AQ99" s="20"/>
      <c r="AR99" s="20"/>
      <c r="AS99" s="189"/>
      <c r="AU99" s="80"/>
      <c r="AV99" s="80"/>
      <c r="AW99" s="80"/>
      <c r="AX99" s="80"/>
      <c r="AY99" s="20"/>
      <c r="AZ99" s="20"/>
      <c r="BA99" s="20"/>
      <c r="BB99" s="189"/>
    </row>
    <row r="100" spans="1:54" ht="12.75" customHeight="1">
      <c r="A100" s="165"/>
      <c r="B100" s="20"/>
      <c r="C100" s="20"/>
      <c r="D100" s="20"/>
      <c r="E100" s="20"/>
      <c r="F100" s="20"/>
      <c r="G100" s="20"/>
      <c r="H100" s="20"/>
      <c r="I100" s="20"/>
      <c r="K100" s="20"/>
      <c r="L100" s="20"/>
      <c r="M100" s="20"/>
      <c r="N100" s="20"/>
      <c r="O100" s="20"/>
      <c r="P100" s="20"/>
      <c r="Q100" s="20"/>
      <c r="R100" s="20"/>
      <c r="T100" s="20"/>
      <c r="U100" s="20"/>
      <c r="V100" s="20"/>
      <c r="W100" s="20"/>
      <c r="X100" s="20"/>
      <c r="Y100" s="20"/>
      <c r="Z100" s="20"/>
      <c r="AA100" s="189"/>
      <c r="AC100" s="20"/>
      <c r="AD100" s="20"/>
      <c r="AE100" s="20"/>
      <c r="AF100" s="20"/>
      <c r="AG100" s="20"/>
      <c r="AH100" s="20"/>
      <c r="AI100" s="20"/>
      <c r="AJ100" s="189"/>
      <c r="AL100" s="20"/>
      <c r="AM100" s="20"/>
      <c r="AN100" s="20"/>
      <c r="AO100" s="20"/>
      <c r="AP100" s="20"/>
      <c r="AQ100" s="20"/>
      <c r="AR100" s="20"/>
      <c r="AS100" s="189"/>
      <c r="AU100" s="80"/>
      <c r="AV100" s="80"/>
      <c r="AW100" s="80"/>
      <c r="AX100" s="80"/>
      <c r="AY100" s="20"/>
      <c r="AZ100" s="20"/>
      <c r="BA100" s="20"/>
      <c r="BB100" s="189"/>
    </row>
    <row r="101" spans="1:54" ht="12.75" customHeight="1">
      <c r="A101" s="165"/>
      <c r="B101" s="20"/>
      <c r="C101" s="20"/>
      <c r="D101" s="20"/>
      <c r="E101" s="20"/>
      <c r="F101" s="20"/>
      <c r="G101" s="20"/>
      <c r="H101" s="20"/>
      <c r="I101" s="20"/>
      <c r="K101" s="20"/>
      <c r="L101" s="20"/>
      <c r="M101" s="20"/>
      <c r="N101" s="20"/>
      <c r="O101" s="20"/>
      <c r="P101" s="20"/>
      <c r="Q101" s="20"/>
      <c r="R101" s="20"/>
      <c r="T101" s="20"/>
      <c r="U101" s="20"/>
      <c r="V101" s="20"/>
      <c r="W101" s="20"/>
      <c r="X101" s="20"/>
      <c r="Y101" s="20"/>
      <c r="Z101" s="20"/>
      <c r="AA101" s="189"/>
      <c r="AC101" s="20"/>
      <c r="AD101" s="20"/>
      <c r="AE101" s="20"/>
      <c r="AF101" s="20"/>
      <c r="AG101" s="20"/>
      <c r="AH101" s="20"/>
      <c r="AI101" s="20"/>
      <c r="AJ101" s="189"/>
      <c r="AL101" s="20"/>
      <c r="AM101" s="20"/>
      <c r="AN101" s="20"/>
      <c r="AO101" s="20"/>
      <c r="AP101" s="20"/>
      <c r="AQ101" s="20"/>
      <c r="AR101" s="20"/>
      <c r="AS101" s="189"/>
      <c r="AU101" s="80"/>
      <c r="AV101" s="80"/>
      <c r="AW101" s="80"/>
      <c r="AX101" s="80"/>
      <c r="AY101" s="20"/>
      <c r="AZ101" s="20"/>
      <c r="BA101" s="20"/>
      <c r="BB101" s="189"/>
    </row>
    <row r="102" spans="1:54" ht="12.75" customHeight="1">
      <c r="A102" s="165"/>
      <c r="B102" s="20"/>
      <c r="C102" s="20"/>
      <c r="D102" s="20"/>
      <c r="E102" s="20"/>
      <c r="F102" s="20"/>
      <c r="G102" s="20"/>
      <c r="H102" s="20"/>
      <c r="I102" s="20"/>
      <c r="K102" s="20"/>
      <c r="L102" s="20"/>
      <c r="M102" s="20"/>
      <c r="N102" s="20"/>
      <c r="O102" s="20"/>
      <c r="P102" s="20"/>
      <c r="Q102" s="20"/>
      <c r="R102" s="20"/>
      <c r="T102" s="20"/>
      <c r="U102" s="20"/>
      <c r="V102" s="20"/>
      <c r="W102" s="20"/>
      <c r="X102" s="20"/>
      <c r="Y102" s="20"/>
      <c r="Z102" s="20"/>
      <c r="AA102" s="189"/>
      <c r="AC102" s="20"/>
      <c r="AD102" s="20"/>
      <c r="AE102" s="20"/>
      <c r="AF102" s="20"/>
      <c r="AG102" s="20"/>
      <c r="AH102" s="20"/>
      <c r="AI102" s="20"/>
      <c r="AJ102" s="189"/>
      <c r="AL102" s="20"/>
      <c r="AM102" s="20"/>
      <c r="AN102" s="20"/>
      <c r="AO102" s="20"/>
      <c r="AP102" s="20"/>
      <c r="AQ102" s="20"/>
      <c r="AR102" s="20"/>
      <c r="AS102" s="189"/>
      <c r="AU102" s="80"/>
      <c r="AV102" s="80"/>
      <c r="AW102" s="80"/>
      <c r="AX102" s="80"/>
      <c r="AY102" s="20"/>
      <c r="AZ102" s="20"/>
      <c r="BA102" s="20"/>
      <c r="BB102" s="189"/>
    </row>
    <row r="103" spans="1:54" ht="12.75" customHeight="1">
      <c r="A103" s="165"/>
      <c r="B103" s="20"/>
      <c r="C103" s="20"/>
      <c r="D103" s="20"/>
      <c r="E103" s="20"/>
      <c r="F103" s="20"/>
      <c r="G103" s="20"/>
      <c r="H103" s="20"/>
      <c r="I103" s="20"/>
      <c r="K103" s="20"/>
      <c r="L103" s="20"/>
      <c r="M103" s="20"/>
      <c r="N103" s="20"/>
      <c r="O103" s="20"/>
      <c r="P103" s="20"/>
      <c r="Q103" s="20"/>
      <c r="R103" s="20"/>
      <c r="T103" s="20"/>
      <c r="U103" s="20"/>
      <c r="V103" s="20"/>
      <c r="W103" s="20"/>
      <c r="X103" s="20"/>
      <c r="Y103" s="20"/>
      <c r="Z103" s="20"/>
      <c r="AA103" s="189"/>
      <c r="AC103" s="20"/>
      <c r="AD103" s="20"/>
      <c r="AE103" s="20"/>
      <c r="AF103" s="20"/>
      <c r="AG103" s="20"/>
      <c r="AH103" s="20"/>
      <c r="AI103" s="20"/>
      <c r="AJ103" s="189"/>
      <c r="AL103" s="20"/>
      <c r="AM103" s="20"/>
      <c r="AN103" s="20"/>
      <c r="AO103" s="20"/>
      <c r="AP103" s="20"/>
      <c r="AQ103" s="20"/>
      <c r="AR103" s="20"/>
      <c r="AS103" s="189"/>
      <c r="AU103" s="80"/>
      <c r="AV103" s="80"/>
      <c r="AW103" s="80"/>
      <c r="AX103" s="80"/>
      <c r="AY103" s="20"/>
      <c r="AZ103" s="20"/>
      <c r="BA103" s="20"/>
      <c r="BB103" s="189"/>
    </row>
    <row r="104" spans="1:54" ht="12.75" customHeight="1">
      <c r="A104" s="165"/>
      <c r="B104" s="20"/>
      <c r="C104" s="20"/>
      <c r="D104" s="20"/>
      <c r="E104" s="20"/>
      <c r="F104" s="20"/>
      <c r="G104" s="20"/>
      <c r="H104" s="20"/>
      <c r="I104" s="20"/>
      <c r="K104" s="20"/>
      <c r="L104" s="20"/>
      <c r="M104" s="20"/>
      <c r="N104" s="20"/>
      <c r="O104" s="20"/>
      <c r="P104" s="20"/>
      <c r="Q104" s="20"/>
      <c r="R104" s="20"/>
      <c r="T104" s="20"/>
      <c r="U104" s="20"/>
      <c r="V104" s="20"/>
      <c r="W104" s="20"/>
      <c r="X104" s="20"/>
      <c r="Y104" s="20"/>
      <c r="Z104" s="20"/>
      <c r="AA104" s="189"/>
      <c r="AC104" s="20"/>
      <c r="AD104" s="20"/>
      <c r="AE104" s="20"/>
      <c r="AF104" s="20"/>
      <c r="AG104" s="20"/>
      <c r="AH104" s="20"/>
      <c r="AI104" s="20"/>
      <c r="AJ104" s="189"/>
      <c r="AL104" s="20"/>
      <c r="AM104" s="20"/>
      <c r="AN104" s="20"/>
      <c r="AO104" s="20"/>
      <c r="AP104" s="20"/>
      <c r="AQ104" s="20"/>
      <c r="AR104" s="20"/>
      <c r="AS104" s="189"/>
      <c r="AU104" s="80"/>
      <c r="AV104" s="80"/>
      <c r="AW104" s="80"/>
      <c r="AX104" s="80"/>
      <c r="AY104" s="20"/>
      <c r="AZ104" s="20"/>
      <c r="BA104" s="20"/>
      <c r="BB104" s="189"/>
    </row>
    <row r="105" spans="1:54" ht="12.75" customHeight="1">
      <c r="A105" s="165"/>
      <c r="B105" s="20"/>
      <c r="C105" s="20"/>
      <c r="D105" s="20"/>
      <c r="E105" s="20"/>
      <c r="F105" s="20"/>
      <c r="G105" s="20"/>
      <c r="H105" s="20"/>
      <c r="I105" s="20"/>
      <c r="K105" s="20"/>
      <c r="L105" s="20"/>
      <c r="M105" s="20"/>
      <c r="N105" s="20"/>
      <c r="O105" s="20"/>
      <c r="P105" s="20"/>
      <c r="Q105" s="20"/>
      <c r="R105" s="20"/>
      <c r="T105" s="20"/>
      <c r="U105" s="20"/>
      <c r="V105" s="20"/>
      <c r="W105" s="20"/>
      <c r="X105" s="20"/>
      <c r="Y105" s="20"/>
      <c r="Z105" s="20"/>
      <c r="AA105" s="189"/>
      <c r="AC105" s="20"/>
      <c r="AD105" s="20"/>
      <c r="AE105" s="20"/>
      <c r="AF105" s="20"/>
      <c r="AG105" s="20"/>
      <c r="AH105" s="20"/>
      <c r="AI105" s="20"/>
      <c r="AJ105" s="189"/>
      <c r="AL105" s="20"/>
      <c r="AM105" s="20"/>
      <c r="AN105" s="20"/>
      <c r="AO105" s="20"/>
      <c r="AP105" s="20"/>
      <c r="AQ105" s="20"/>
      <c r="AR105" s="20"/>
      <c r="AS105" s="189"/>
      <c r="AU105" s="80"/>
      <c r="AV105" s="80"/>
      <c r="AW105" s="80"/>
      <c r="AX105" s="80"/>
      <c r="AY105" s="20"/>
      <c r="AZ105" s="20"/>
      <c r="BA105" s="20"/>
      <c r="BB105" s="189"/>
    </row>
    <row r="106" spans="1:54" ht="12.75" customHeight="1">
      <c r="A106" s="165"/>
      <c r="B106" s="20"/>
      <c r="C106" s="20"/>
      <c r="D106" s="20"/>
      <c r="E106" s="20"/>
      <c r="F106" s="20"/>
      <c r="G106" s="20"/>
      <c r="H106" s="20"/>
      <c r="I106" s="20"/>
      <c r="K106" s="20"/>
      <c r="L106" s="20"/>
      <c r="M106" s="20"/>
      <c r="N106" s="20"/>
      <c r="O106" s="20"/>
      <c r="P106" s="20"/>
      <c r="Q106" s="20"/>
      <c r="R106" s="20"/>
      <c r="T106" s="20"/>
      <c r="U106" s="20"/>
      <c r="V106" s="20"/>
      <c r="W106" s="20"/>
      <c r="X106" s="20"/>
      <c r="Y106" s="20"/>
      <c r="Z106" s="20"/>
      <c r="AA106" s="189"/>
      <c r="AC106" s="20"/>
      <c r="AD106" s="20"/>
      <c r="AE106" s="20"/>
      <c r="AF106" s="20"/>
      <c r="AG106" s="20"/>
      <c r="AH106" s="20"/>
      <c r="AI106" s="20"/>
      <c r="AJ106" s="189"/>
      <c r="AL106" s="20"/>
      <c r="AM106" s="20"/>
      <c r="AN106" s="20"/>
      <c r="AO106" s="20"/>
      <c r="AP106" s="20"/>
      <c r="AQ106" s="20"/>
      <c r="AR106" s="20"/>
      <c r="AS106" s="189"/>
      <c r="AU106" s="80"/>
      <c r="AV106" s="80"/>
      <c r="AW106" s="80"/>
      <c r="AX106" s="80"/>
      <c r="AY106" s="20"/>
      <c r="AZ106" s="20"/>
      <c r="BA106" s="20"/>
      <c r="BB106" s="189"/>
    </row>
    <row r="107" spans="1:54" ht="12.75" customHeight="1">
      <c r="A107" s="165"/>
      <c r="B107" s="20"/>
      <c r="C107" s="20"/>
      <c r="D107" s="20"/>
      <c r="E107" s="20"/>
      <c r="F107" s="20"/>
      <c r="G107" s="20"/>
      <c r="H107" s="20"/>
      <c r="I107" s="20"/>
      <c r="K107" s="20"/>
      <c r="L107" s="20"/>
      <c r="M107" s="20"/>
      <c r="N107" s="20"/>
      <c r="O107" s="20"/>
      <c r="P107" s="20"/>
      <c r="Q107" s="20"/>
      <c r="R107" s="20"/>
      <c r="T107" s="20"/>
      <c r="U107" s="20"/>
      <c r="V107" s="20"/>
      <c r="W107" s="20"/>
      <c r="X107" s="20"/>
      <c r="Y107" s="20"/>
      <c r="Z107" s="20"/>
      <c r="AA107" s="189"/>
      <c r="AC107" s="20"/>
      <c r="AD107" s="20"/>
      <c r="AE107" s="20"/>
      <c r="AF107" s="20"/>
      <c r="AG107" s="20"/>
      <c r="AH107" s="20"/>
      <c r="AI107" s="20"/>
      <c r="AJ107" s="189"/>
      <c r="AL107" s="20"/>
      <c r="AM107" s="20"/>
      <c r="AN107" s="20"/>
      <c r="AO107" s="20"/>
      <c r="AP107" s="20"/>
      <c r="AQ107" s="20"/>
      <c r="AR107" s="20"/>
      <c r="AS107" s="189"/>
      <c r="AU107" s="80"/>
      <c r="AV107" s="80"/>
      <c r="AW107" s="80"/>
      <c r="AX107" s="80"/>
      <c r="AY107" s="20"/>
      <c r="AZ107" s="20"/>
      <c r="BA107" s="20"/>
      <c r="BB107" s="189"/>
    </row>
    <row r="108" spans="1:54" ht="12.75" customHeight="1">
      <c r="A108" s="165"/>
      <c r="B108" s="20"/>
      <c r="C108" s="20"/>
      <c r="D108" s="20"/>
      <c r="E108" s="20"/>
      <c r="F108" s="20"/>
      <c r="G108" s="20"/>
      <c r="H108" s="20"/>
      <c r="I108" s="20"/>
      <c r="K108" s="20"/>
      <c r="L108" s="20"/>
      <c r="M108" s="20"/>
      <c r="N108" s="20"/>
      <c r="O108" s="20"/>
      <c r="P108" s="20"/>
      <c r="Q108" s="20"/>
      <c r="R108" s="20"/>
      <c r="T108" s="20"/>
      <c r="U108" s="20"/>
      <c r="V108" s="20"/>
      <c r="W108" s="20"/>
      <c r="X108" s="20"/>
      <c r="Y108" s="20"/>
      <c r="Z108" s="20"/>
      <c r="AA108" s="189"/>
      <c r="AC108" s="20"/>
      <c r="AD108" s="20"/>
      <c r="AE108" s="20"/>
      <c r="AF108" s="20"/>
      <c r="AG108" s="20"/>
      <c r="AH108" s="20"/>
      <c r="AI108" s="20"/>
      <c r="AJ108" s="189"/>
      <c r="AL108" s="20"/>
      <c r="AM108" s="20"/>
      <c r="AN108" s="20"/>
      <c r="AO108" s="20"/>
      <c r="AP108" s="20"/>
      <c r="AQ108" s="20"/>
      <c r="AR108" s="20"/>
      <c r="AS108" s="189"/>
      <c r="AU108" s="80"/>
      <c r="AV108" s="80"/>
      <c r="AW108" s="80"/>
      <c r="AX108" s="80"/>
      <c r="AY108" s="20"/>
      <c r="AZ108" s="20"/>
      <c r="BA108" s="20"/>
      <c r="BB108" s="189"/>
    </row>
    <row r="109" spans="1:54" ht="12.75" customHeight="1">
      <c r="A109" s="165"/>
      <c r="B109" s="20"/>
      <c r="C109" s="20"/>
      <c r="D109" s="20"/>
      <c r="E109" s="20"/>
      <c r="F109" s="20"/>
      <c r="G109" s="20"/>
      <c r="H109" s="20"/>
      <c r="I109" s="20"/>
      <c r="K109" s="20"/>
      <c r="L109" s="20"/>
      <c r="M109" s="20"/>
      <c r="N109" s="20"/>
      <c r="O109" s="20"/>
      <c r="P109" s="20"/>
      <c r="Q109" s="20"/>
      <c r="R109" s="20"/>
      <c r="T109" s="20"/>
      <c r="U109" s="20"/>
      <c r="V109" s="20"/>
      <c r="W109" s="20"/>
      <c r="X109" s="20"/>
      <c r="Y109" s="20"/>
      <c r="Z109" s="20"/>
      <c r="AA109" s="189"/>
      <c r="AC109" s="20"/>
      <c r="AD109" s="20"/>
      <c r="AE109" s="20"/>
      <c r="AF109" s="20"/>
      <c r="AG109" s="20"/>
      <c r="AH109" s="20"/>
      <c r="AI109" s="20"/>
      <c r="AJ109" s="189"/>
      <c r="AL109" s="20"/>
      <c r="AM109" s="20"/>
      <c r="AN109" s="20"/>
      <c r="AO109" s="20"/>
      <c r="AP109" s="20"/>
      <c r="AQ109" s="20"/>
      <c r="AR109" s="20"/>
      <c r="AS109" s="189"/>
      <c r="AU109" s="80"/>
      <c r="AV109" s="80"/>
      <c r="AW109" s="80"/>
      <c r="AX109" s="80"/>
      <c r="AY109" s="20"/>
      <c r="AZ109" s="20"/>
      <c r="BA109" s="20"/>
      <c r="BB109" s="189"/>
    </row>
    <row r="110" spans="1:54" ht="12.75" customHeight="1">
      <c r="A110" s="165"/>
      <c r="B110" s="20"/>
      <c r="C110" s="20"/>
      <c r="D110" s="20"/>
      <c r="E110" s="20"/>
      <c r="F110" s="20"/>
      <c r="G110" s="20"/>
      <c r="H110" s="20"/>
      <c r="I110" s="20"/>
      <c r="K110" s="20"/>
      <c r="L110" s="20"/>
      <c r="M110" s="20"/>
      <c r="N110" s="20"/>
      <c r="O110" s="20"/>
      <c r="P110" s="20"/>
      <c r="Q110" s="20"/>
      <c r="R110" s="20"/>
      <c r="T110" s="20"/>
      <c r="U110" s="20"/>
      <c r="V110" s="20"/>
      <c r="W110" s="20"/>
      <c r="X110" s="20"/>
      <c r="Y110" s="20"/>
      <c r="Z110" s="20"/>
      <c r="AA110" s="189"/>
      <c r="AC110" s="20"/>
      <c r="AD110" s="20"/>
      <c r="AE110" s="20"/>
      <c r="AF110" s="20"/>
      <c r="AG110" s="20"/>
      <c r="AH110" s="20"/>
      <c r="AI110" s="20"/>
      <c r="AJ110" s="189"/>
      <c r="AL110" s="20"/>
      <c r="AM110" s="20"/>
      <c r="AN110" s="20"/>
      <c r="AO110" s="20"/>
      <c r="AP110" s="20"/>
      <c r="AQ110" s="20"/>
      <c r="AR110" s="20"/>
      <c r="AS110" s="189"/>
      <c r="AU110" s="80"/>
      <c r="AV110" s="80"/>
      <c r="AW110" s="80"/>
      <c r="AX110" s="80"/>
      <c r="AY110" s="20"/>
      <c r="AZ110" s="20"/>
      <c r="BA110" s="20"/>
      <c r="BB110" s="189"/>
    </row>
    <row r="111" spans="1:54" ht="12.75" customHeight="1">
      <c r="A111" s="165"/>
      <c r="B111" s="20"/>
      <c r="C111" s="20"/>
      <c r="D111" s="20"/>
      <c r="E111" s="20"/>
      <c r="F111" s="20"/>
      <c r="G111" s="20"/>
      <c r="H111" s="20"/>
      <c r="I111" s="20"/>
      <c r="K111" s="20"/>
      <c r="L111" s="20"/>
      <c r="M111" s="20"/>
      <c r="N111" s="20"/>
      <c r="O111" s="20"/>
      <c r="P111" s="20"/>
      <c r="Q111" s="20"/>
      <c r="R111" s="20"/>
      <c r="T111" s="20"/>
      <c r="U111" s="20"/>
      <c r="V111" s="20"/>
      <c r="W111" s="20"/>
      <c r="X111" s="20"/>
      <c r="Y111" s="20"/>
      <c r="Z111" s="20"/>
      <c r="AA111" s="189"/>
      <c r="AC111" s="20"/>
      <c r="AD111" s="20"/>
      <c r="AE111" s="20"/>
      <c r="AF111" s="20"/>
      <c r="AG111" s="20"/>
      <c r="AH111" s="20"/>
      <c r="AI111" s="20"/>
      <c r="AJ111" s="189"/>
      <c r="AL111" s="20"/>
      <c r="AM111" s="20"/>
      <c r="AN111" s="20"/>
      <c r="AO111" s="20"/>
      <c r="AP111" s="20"/>
      <c r="AQ111" s="20"/>
      <c r="AR111" s="20"/>
      <c r="AS111" s="189"/>
      <c r="AU111" s="80"/>
      <c r="AV111" s="80"/>
      <c r="AW111" s="80"/>
      <c r="AX111" s="80"/>
      <c r="AY111" s="20"/>
      <c r="AZ111" s="20"/>
      <c r="BA111" s="20"/>
      <c r="BB111" s="189"/>
    </row>
    <row r="112" spans="1:54" ht="12.75" customHeight="1">
      <c r="A112" s="165"/>
      <c r="B112" s="20"/>
      <c r="C112" s="20"/>
      <c r="D112" s="20"/>
      <c r="E112" s="20"/>
      <c r="F112" s="20"/>
      <c r="G112" s="20"/>
      <c r="H112" s="20"/>
      <c r="I112" s="20"/>
      <c r="K112" s="20"/>
      <c r="L112" s="20"/>
      <c r="M112" s="20"/>
      <c r="N112" s="20"/>
      <c r="O112" s="20"/>
      <c r="P112" s="20"/>
      <c r="Q112" s="20"/>
      <c r="R112" s="20"/>
      <c r="T112" s="20"/>
      <c r="U112" s="20"/>
      <c r="V112" s="20"/>
      <c r="W112" s="20"/>
      <c r="X112" s="20"/>
      <c r="Y112" s="20"/>
      <c r="Z112" s="20"/>
      <c r="AA112" s="189"/>
      <c r="AC112" s="20"/>
      <c r="AD112" s="20"/>
      <c r="AE112" s="20"/>
      <c r="AF112" s="20"/>
      <c r="AG112" s="20"/>
      <c r="AH112" s="20"/>
      <c r="AI112" s="20"/>
      <c r="AJ112" s="189"/>
      <c r="AL112" s="20"/>
      <c r="AM112" s="20"/>
      <c r="AN112" s="20"/>
      <c r="AO112" s="20"/>
      <c r="AP112" s="20"/>
      <c r="AQ112" s="20"/>
      <c r="AR112" s="20"/>
      <c r="AS112" s="189"/>
      <c r="AU112" s="80"/>
      <c r="AV112" s="80"/>
      <c r="AW112" s="80"/>
      <c r="AX112" s="80"/>
      <c r="AY112" s="20"/>
      <c r="AZ112" s="20"/>
      <c r="BA112" s="20"/>
      <c r="BB112" s="189"/>
    </row>
    <row r="113" spans="1:54" ht="12.75" customHeight="1">
      <c r="A113" s="165"/>
      <c r="B113" s="20"/>
      <c r="C113" s="20"/>
      <c r="D113" s="20"/>
      <c r="E113" s="20"/>
      <c r="F113" s="20"/>
      <c r="G113" s="20"/>
      <c r="H113" s="20"/>
      <c r="I113" s="20"/>
      <c r="K113" s="20"/>
      <c r="L113" s="20"/>
      <c r="M113" s="20"/>
      <c r="N113" s="20"/>
      <c r="O113" s="20"/>
      <c r="P113" s="20"/>
      <c r="Q113" s="20"/>
      <c r="R113" s="20"/>
      <c r="T113" s="20"/>
      <c r="U113" s="20"/>
      <c r="V113" s="20"/>
      <c r="W113" s="20"/>
      <c r="X113" s="20"/>
      <c r="Y113" s="20"/>
      <c r="Z113" s="20"/>
      <c r="AA113" s="189"/>
      <c r="AC113" s="20"/>
      <c r="AD113" s="20"/>
      <c r="AE113" s="20"/>
      <c r="AF113" s="20"/>
      <c r="AG113" s="20"/>
      <c r="AH113" s="20"/>
      <c r="AI113" s="20"/>
      <c r="AJ113" s="189"/>
      <c r="AL113" s="20"/>
      <c r="AM113" s="20"/>
      <c r="AN113" s="20"/>
      <c r="AO113" s="20"/>
      <c r="AP113" s="20"/>
      <c r="AQ113" s="20"/>
      <c r="AR113" s="20"/>
      <c r="AS113" s="189"/>
      <c r="AU113" s="80"/>
      <c r="AV113" s="80"/>
      <c r="AW113" s="80"/>
      <c r="AX113" s="80"/>
      <c r="AY113" s="20"/>
      <c r="AZ113" s="20"/>
      <c r="BA113" s="20"/>
      <c r="BB113" s="189"/>
    </row>
    <row r="114" spans="1:54" ht="12.75" customHeight="1">
      <c r="A114" s="165"/>
      <c r="B114" s="20"/>
      <c r="C114" s="20"/>
      <c r="D114" s="20"/>
      <c r="E114" s="20"/>
      <c r="F114" s="20"/>
      <c r="G114" s="20"/>
      <c r="H114" s="20"/>
      <c r="I114" s="20"/>
      <c r="K114" s="20"/>
      <c r="L114" s="20"/>
      <c r="M114" s="20"/>
      <c r="N114" s="20"/>
      <c r="O114" s="20"/>
      <c r="P114" s="20"/>
      <c r="Q114" s="20"/>
      <c r="R114" s="20"/>
      <c r="T114" s="20"/>
      <c r="U114" s="20"/>
      <c r="V114" s="20"/>
      <c r="W114" s="20"/>
      <c r="X114" s="20"/>
      <c r="Y114" s="20"/>
      <c r="Z114" s="20"/>
      <c r="AA114" s="189"/>
      <c r="AC114" s="20"/>
      <c r="AD114" s="20"/>
      <c r="AE114" s="20"/>
      <c r="AF114" s="20"/>
      <c r="AG114" s="20"/>
      <c r="AH114" s="20"/>
      <c r="AI114" s="20"/>
      <c r="AJ114" s="189"/>
      <c r="AL114" s="20"/>
      <c r="AM114" s="20"/>
      <c r="AN114" s="20"/>
      <c r="AO114" s="20"/>
      <c r="AP114" s="20"/>
      <c r="AQ114" s="20"/>
      <c r="AR114" s="20"/>
      <c r="AS114" s="189"/>
      <c r="AU114" s="80"/>
      <c r="AV114" s="80"/>
      <c r="AW114" s="80"/>
      <c r="AX114" s="80"/>
      <c r="AY114" s="20"/>
      <c r="AZ114" s="20"/>
      <c r="BA114" s="20"/>
      <c r="BB114" s="189"/>
    </row>
    <row r="115" spans="1:54" ht="12.75" customHeight="1">
      <c r="A115" s="165"/>
      <c r="B115" s="20"/>
      <c r="C115" s="20"/>
      <c r="D115" s="20"/>
      <c r="E115" s="20"/>
      <c r="F115" s="20"/>
      <c r="G115" s="20"/>
      <c r="H115" s="20"/>
      <c r="I115" s="20"/>
      <c r="K115" s="20"/>
      <c r="L115" s="20"/>
      <c r="M115" s="20"/>
      <c r="N115" s="20"/>
      <c r="O115" s="20"/>
      <c r="P115" s="20"/>
      <c r="Q115" s="20"/>
      <c r="R115" s="20"/>
      <c r="T115" s="20"/>
      <c r="U115" s="20"/>
      <c r="V115" s="20"/>
      <c r="W115" s="20"/>
      <c r="X115" s="20"/>
      <c r="Y115" s="20"/>
      <c r="Z115" s="20"/>
      <c r="AA115" s="189"/>
      <c r="AC115" s="20"/>
      <c r="AD115" s="20"/>
      <c r="AE115" s="20"/>
      <c r="AF115" s="20"/>
      <c r="AG115" s="20"/>
      <c r="AH115" s="20"/>
      <c r="AI115" s="20"/>
      <c r="AJ115" s="189"/>
      <c r="AL115" s="20"/>
      <c r="AM115" s="20"/>
      <c r="AN115" s="20"/>
      <c r="AO115" s="20"/>
      <c r="AP115" s="20"/>
      <c r="AQ115" s="20"/>
      <c r="AR115" s="20"/>
      <c r="AS115" s="189"/>
      <c r="AU115" s="80"/>
      <c r="AV115" s="80"/>
      <c r="AW115" s="80"/>
      <c r="AX115" s="80"/>
      <c r="AY115" s="20"/>
      <c r="AZ115" s="20"/>
      <c r="BA115" s="20"/>
      <c r="BB115" s="189"/>
    </row>
    <row r="116" spans="1:54" ht="12.75" customHeight="1">
      <c r="A116" s="165"/>
      <c r="B116" s="20"/>
      <c r="C116" s="20"/>
      <c r="D116" s="20"/>
      <c r="E116" s="20"/>
      <c r="F116" s="20"/>
      <c r="G116" s="20"/>
      <c r="H116" s="20"/>
      <c r="I116" s="20"/>
      <c r="K116" s="20"/>
      <c r="L116" s="20"/>
      <c r="M116" s="20"/>
      <c r="N116" s="20"/>
      <c r="O116" s="20"/>
      <c r="P116" s="20"/>
      <c r="Q116" s="20"/>
      <c r="R116" s="20"/>
      <c r="T116" s="20"/>
      <c r="U116" s="20"/>
      <c r="V116" s="20"/>
      <c r="W116" s="20"/>
      <c r="X116" s="20"/>
      <c r="Y116" s="20"/>
      <c r="Z116" s="20"/>
      <c r="AA116" s="189"/>
      <c r="AC116" s="20"/>
      <c r="AD116" s="20"/>
      <c r="AE116" s="20"/>
      <c r="AF116" s="20"/>
      <c r="AG116" s="20"/>
      <c r="AH116" s="20"/>
      <c r="AI116" s="20"/>
      <c r="AJ116" s="189"/>
      <c r="AL116" s="20"/>
      <c r="AM116" s="20"/>
      <c r="AN116" s="20"/>
      <c r="AO116" s="20"/>
      <c r="AP116" s="20"/>
      <c r="AQ116" s="20"/>
      <c r="AR116" s="20"/>
      <c r="AS116" s="189"/>
      <c r="AU116" s="80"/>
      <c r="AV116" s="80"/>
      <c r="AW116" s="80"/>
      <c r="AX116" s="80"/>
      <c r="AY116" s="20"/>
      <c r="AZ116" s="20"/>
      <c r="BA116" s="20"/>
      <c r="BB116" s="189"/>
    </row>
    <row r="117" spans="1:54" ht="12.75" customHeight="1">
      <c r="A117" s="165"/>
      <c r="B117" s="20"/>
      <c r="C117" s="20"/>
      <c r="D117" s="20"/>
      <c r="E117" s="20"/>
      <c r="F117" s="20"/>
      <c r="G117" s="20"/>
      <c r="H117" s="20"/>
      <c r="I117" s="20"/>
      <c r="K117" s="20"/>
      <c r="L117" s="20"/>
      <c r="M117" s="20"/>
      <c r="N117" s="20"/>
      <c r="O117" s="20"/>
      <c r="P117" s="20"/>
      <c r="Q117" s="20"/>
      <c r="R117" s="20"/>
      <c r="T117" s="20"/>
      <c r="U117" s="20"/>
      <c r="V117" s="20"/>
      <c r="W117" s="20"/>
      <c r="X117" s="20"/>
      <c r="Y117" s="20"/>
      <c r="Z117" s="20"/>
      <c r="AA117" s="189"/>
      <c r="AC117" s="20"/>
      <c r="AD117" s="20"/>
      <c r="AE117" s="20"/>
      <c r="AF117" s="20"/>
      <c r="AG117" s="20"/>
      <c r="AH117" s="20"/>
      <c r="AI117" s="20"/>
      <c r="AJ117" s="189"/>
      <c r="AL117" s="20"/>
      <c r="AM117" s="20"/>
      <c r="AN117" s="20"/>
      <c r="AO117" s="20"/>
      <c r="AP117" s="20"/>
      <c r="AQ117" s="20"/>
      <c r="AR117" s="20"/>
      <c r="AS117" s="189"/>
      <c r="AU117" s="80"/>
      <c r="AV117" s="80"/>
      <c r="AW117" s="80"/>
      <c r="AX117" s="80"/>
      <c r="AY117" s="20"/>
      <c r="AZ117" s="20"/>
      <c r="BA117" s="20"/>
      <c r="BB117" s="189"/>
    </row>
    <row r="118" spans="1:54" ht="12.75" customHeight="1">
      <c r="A118" s="165"/>
      <c r="B118" s="20"/>
      <c r="C118" s="20"/>
      <c r="D118" s="20"/>
      <c r="E118" s="20"/>
      <c r="F118" s="20"/>
      <c r="G118" s="20"/>
      <c r="H118" s="20"/>
      <c r="I118" s="20"/>
      <c r="K118" s="20"/>
      <c r="L118" s="20"/>
      <c r="M118" s="20"/>
      <c r="N118" s="20"/>
      <c r="O118" s="20"/>
      <c r="P118" s="20"/>
      <c r="Q118" s="20"/>
      <c r="R118" s="20"/>
      <c r="T118" s="20"/>
      <c r="U118" s="20"/>
      <c r="V118" s="20"/>
      <c r="W118" s="20"/>
      <c r="X118" s="20"/>
      <c r="Y118" s="20"/>
      <c r="Z118" s="20"/>
      <c r="AA118" s="189"/>
      <c r="AC118" s="20"/>
      <c r="AD118" s="20"/>
      <c r="AE118" s="20"/>
      <c r="AF118" s="20"/>
      <c r="AG118" s="20"/>
      <c r="AH118" s="20"/>
      <c r="AI118" s="20"/>
      <c r="AJ118" s="189"/>
      <c r="AL118" s="20"/>
      <c r="AM118" s="20"/>
      <c r="AN118" s="20"/>
      <c r="AO118" s="20"/>
      <c r="AP118" s="20"/>
      <c r="AQ118" s="20"/>
      <c r="AR118" s="20"/>
      <c r="AS118" s="189"/>
      <c r="AU118" s="80"/>
      <c r="AV118" s="80"/>
      <c r="AW118" s="80"/>
      <c r="AX118" s="80"/>
      <c r="AY118" s="20"/>
      <c r="AZ118" s="20"/>
      <c r="BA118" s="20"/>
      <c r="BB118" s="189"/>
    </row>
    <row r="119" spans="1:54" ht="12.75" customHeight="1">
      <c r="A119" s="165"/>
      <c r="B119" s="20"/>
      <c r="C119" s="20"/>
      <c r="D119" s="20"/>
      <c r="E119" s="20"/>
      <c r="F119" s="20"/>
      <c r="G119" s="20"/>
      <c r="H119" s="20"/>
      <c r="I119" s="20"/>
      <c r="K119" s="20"/>
      <c r="L119" s="20"/>
      <c r="M119" s="20"/>
      <c r="N119" s="20"/>
      <c r="O119" s="20"/>
      <c r="P119" s="20"/>
      <c r="Q119" s="20"/>
      <c r="R119" s="20"/>
      <c r="T119" s="20"/>
      <c r="U119" s="20"/>
      <c r="V119" s="20"/>
      <c r="W119" s="20"/>
      <c r="X119" s="20"/>
      <c r="Y119" s="20"/>
      <c r="Z119" s="20"/>
      <c r="AA119" s="189"/>
      <c r="AC119" s="20"/>
      <c r="AD119" s="20"/>
      <c r="AE119" s="20"/>
      <c r="AF119" s="20"/>
      <c r="AG119" s="20"/>
      <c r="AH119" s="20"/>
      <c r="AI119" s="20"/>
      <c r="AJ119" s="189"/>
      <c r="AL119" s="20"/>
      <c r="AM119" s="20"/>
      <c r="AN119" s="20"/>
      <c r="AO119" s="20"/>
      <c r="AP119" s="20"/>
      <c r="AQ119" s="20"/>
      <c r="AR119" s="20"/>
      <c r="AS119" s="189"/>
      <c r="AU119" s="80"/>
      <c r="AV119" s="80"/>
      <c r="AW119" s="80"/>
      <c r="AX119" s="80"/>
      <c r="AY119" s="20"/>
      <c r="AZ119" s="20"/>
      <c r="BA119" s="20"/>
      <c r="BB119" s="189"/>
    </row>
    <row r="120" spans="1:54" ht="12.75" customHeight="1">
      <c r="A120" s="165"/>
      <c r="B120" s="20"/>
      <c r="C120" s="20"/>
      <c r="D120" s="20"/>
      <c r="E120" s="20"/>
      <c r="F120" s="20"/>
      <c r="G120" s="20"/>
      <c r="H120" s="20"/>
      <c r="I120" s="20"/>
      <c r="K120" s="20"/>
      <c r="L120" s="20"/>
      <c r="M120" s="20"/>
      <c r="N120" s="20"/>
      <c r="O120" s="20"/>
      <c r="P120" s="20"/>
      <c r="Q120" s="20"/>
      <c r="R120" s="20"/>
      <c r="T120" s="20"/>
      <c r="U120" s="20"/>
      <c r="V120" s="20"/>
      <c r="W120" s="20"/>
      <c r="X120" s="20"/>
      <c r="Y120" s="20"/>
      <c r="Z120" s="20"/>
      <c r="AA120" s="189"/>
      <c r="AC120" s="20"/>
      <c r="AD120" s="20"/>
      <c r="AE120" s="20"/>
      <c r="AF120" s="20"/>
      <c r="AG120" s="20"/>
      <c r="AH120" s="20"/>
      <c r="AI120" s="20"/>
      <c r="AJ120" s="189"/>
      <c r="AL120" s="20"/>
      <c r="AM120" s="20"/>
      <c r="AN120" s="20"/>
      <c r="AO120" s="20"/>
      <c r="AP120" s="20"/>
      <c r="AQ120" s="20"/>
      <c r="AR120" s="20"/>
      <c r="AS120" s="189"/>
      <c r="AU120" s="80"/>
      <c r="AV120" s="80"/>
      <c r="AW120" s="80"/>
      <c r="AX120" s="80"/>
      <c r="AY120" s="20"/>
      <c r="AZ120" s="20"/>
      <c r="BA120" s="20"/>
      <c r="BB120" s="189"/>
    </row>
    <row r="121" spans="1:54" ht="12.75" customHeight="1">
      <c r="A121" s="165"/>
      <c r="B121" s="20"/>
      <c r="C121" s="20"/>
      <c r="D121" s="20"/>
      <c r="E121" s="20"/>
      <c r="F121" s="20"/>
      <c r="G121" s="20"/>
      <c r="H121" s="20"/>
      <c r="I121" s="20"/>
      <c r="K121" s="20"/>
      <c r="L121" s="20"/>
      <c r="M121" s="20"/>
      <c r="N121" s="20"/>
      <c r="O121" s="20"/>
      <c r="P121" s="20"/>
      <c r="Q121" s="20"/>
      <c r="R121" s="20"/>
      <c r="T121" s="20"/>
      <c r="U121" s="20"/>
      <c r="V121" s="20"/>
      <c r="W121" s="20"/>
      <c r="X121" s="20"/>
      <c r="Y121" s="20"/>
      <c r="Z121" s="20"/>
      <c r="AA121" s="189"/>
      <c r="AC121" s="20"/>
      <c r="AD121" s="20"/>
      <c r="AE121" s="20"/>
      <c r="AF121" s="20"/>
      <c r="AG121" s="20"/>
      <c r="AH121" s="20"/>
      <c r="AI121" s="20"/>
      <c r="AJ121" s="189"/>
      <c r="AL121" s="20"/>
      <c r="AM121" s="20"/>
      <c r="AN121" s="20"/>
      <c r="AO121" s="20"/>
      <c r="AP121" s="20"/>
      <c r="AQ121" s="20"/>
      <c r="AR121" s="20"/>
      <c r="AS121" s="189"/>
      <c r="AU121" s="80"/>
      <c r="AV121" s="80"/>
      <c r="AW121" s="80"/>
      <c r="AX121" s="80"/>
      <c r="AY121" s="20"/>
      <c r="AZ121" s="20"/>
      <c r="BA121" s="20"/>
      <c r="BB121" s="189"/>
    </row>
    <row r="122" spans="1:54" ht="12.75" customHeight="1">
      <c r="A122" s="165"/>
      <c r="B122" s="20"/>
      <c r="C122" s="20"/>
      <c r="D122" s="20"/>
      <c r="E122" s="20"/>
      <c r="F122" s="20"/>
      <c r="G122" s="20"/>
      <c r="H122" s="20"/>
      <c r="I122" s="20"/>
      <c r="K122" s="20"/>
      <c r="L122" s="20"/>
      <c r="M122" s="20"/>
      <c r="N122" s="20"/>
      <c r="O122" s="20"/>
      <c r="P122" s="20"/>
      <c r="Q122" s="20"/>
      <c r="R122" s="20"/>
      <c r="T122" s="20"/>
      <c r="U122" s="20"/>
      <c r="V122" s="20"/>
      <c r="W122" s="20"/>
      <c r="X122" s="20"/>
      <c r="Y122" s="20"/>
      <c r="Z122" s="20"/>
      <c r="AA122" s="189"/>
      <c r="AC122" s="20"/>
      <c r="AD122" s="20"/>
      <c r="AE122" s="20"/>
      <c r="AF122" s="20"/>
      <c r="AG122" s="20"/>
      <c r="AH122" s="20"/>
      <c r="AI122" s="20"/>
      <c r="AJ122" s="189"/>
      <c r="AL122" s="20"/>
      <c r="AM122" s="20"/>
      <c r="AN122" s="20"/>
      <c r="AO122" s="20"/>
      <c r="AP122" s="20"/>
      <c r="AQ122" s="20"/>
      <c r="AR122" s="20"/>
      <c r="AS122" s="189"/>
      <c r="AU122" s="80"/>
      <c r="AV122" s="80"/>
      <c r="AW122" s="80"/>
      <c r="AX122" s="80"/>
      <c r="AY122" s="20"/>
      <c r="AZ122" s="20"/>
      <c r="BA122" s="20"/>
      <c r="BB122" s="189"/>
    </row>
    <row r="123" spans="1:54" ht="12.75" customHeight="1">
      <c r="A123" s="165"/>
      <c r="B123" s="20"/>
      <c r="C123" s="20"/>
      <c r="D123" s="20"/>
      <c r="E123" s="20"/>
      <c r="F123" s="20"/>
      <c r="G123" s="20"/>
      <c r="H123" s="20"/>
      <c r="I123" s="20"/>
      <c r="K123" s="20"/>
      <c r="L123" s="20"/>
      <c r="M123" s="20"/>
      <c r="N123" s="20"/>
      <c r="O123" s="20"/>
      <c r="P123" s="20"/>
      <c r="Q123" s="20"/>
      <c r="R123" s="20"/>
      <c r="T123" s="20"/>
      <c r="U123" s="20"/>
      <c r="V123" s="20"/>
      <c r="W123" s="20"/>
      <c r="X123" s="20"/>
      <c r="Y123" s="20"/>
      <c r="Z123" s="20"/>
      <c r="AA123" s="189"/>
      <c r="AC123" s="20"/>
      <c r="AD123" s="20"/>
      <c r="AE123" s="20"/>
      <c r="AF123" s="20"/>
      <c r="AG123" s="20"/>
      <c r="AH123" s="20"/>
      <c r="AI123" s="20"/>
      <c r="AJ123" s="189"/>
      <c r="AL123" s="20"/>
      <c r="AM123" s="20"/>
      <c r="AN123" s="20"/>
      <c r="AO123" s="20"/>
      <c r="AP123" s="20"/>
      <c r="AQ123" s="20"/>
      <c r="AR123" s="20"/>
      <c r="AS123" s="189"/>
      <c r="AU123" s="80"/>
      <c r="AV123" s="80"/>
      <c r="AW123" s="80"/>
      <c r="AX123" s="80"/>
      <c r="AY123" s="20"/>
      <c r="AZ123" s="20"/>
      <c r="BA123" s="20"/>
      <c r="BB123" s="189"/>
    </row>
    <row r="124" spans="1:54" ht="12.75" customHeight="1">
      <c r="A124" s="165"/>
      <c r="B124" s="20"/>
      <c r="C124" s="20"/>
      <c r="D124" s="20"/>
      <c r="E124" s="20"/>
      <c r="F124" s="20"/>
      <c r="G124" s="20"/>
      <c r="H124" s="20"/>
      <c r="I124" s="20"/>
      <c r="K124" s="20"/>
      <c r="L124" s="20"/>
      <c r="M124" s="20"/>
      <c r="N124" s="20"/>
      <c r="O124" s="20"/>
      <c r="P124" s="20"/>
      <c r="Q124" s="20"/>
      <c r="R124" s="20"/>
      <c r="T124" s="20"/>
      <c r="U124" s="20"/>
      <c r="V124" s="20"/>
      <c r="W124" s="20"/>
      <c r="X124" s="20"/>
      <c r="Y124" s="20"/>
      <c r="Z124" s="20"/>
      <c r="AA124" s="189"/>
      <c r="AC124" s="20"/>
      <c r="AD124" s="20"/>
      <c r="AE124" s="20"/>
      <c r="AF124" s="20"/>
      <c r="AG124" s="20"/>
      <c r="AH124" s="20"/>
      <c r="AI124" s="20"/>
      <c r="AJ124" s="189"/>
      <c r="AL124" s="20"/>
      <c r="AM124" s="20"/>
      <c r="AN124" s="20"/>
      <c r="AO124" s="20"/>
      <c r="AP124" s="20"/>
      <c r="AQ124" s="20"/>
      <c r="AR124" s="20"/>
      <c r="AS124" s="189"/>
      <c r="AU124" s="80"/>
      <c r="AV124" s="80"/>
      <c r="AW124" s="80"/>
      <c r="AX124" s="80"/>
      <c r="AY124" s="20"/>
      <c r="AZ124" s="20"/>
      <c r="BA124" s="20"/>
      <c r="BB124" s="189"/>
    </row>
    <row r="125" spans="1:54" ht="12.75" customHeight="1">
      <c r="A125" s="165"/>
      <c r="B125" s="20"/>
      <c r="C125" s="20"/>
      <c r="D125" s="20"/>
      <c r="E125" s="20"/>
      <c r="F125" s="20"/>
      <c r="G125" s="20"/>
      <c r="H125" s="20"/>
      <c r="I125" s="20"/>
      <c r="K125" s="20"/>
      <c r="L125" s="20"/>
      <c r="M125" s="20"/>
      <c r="N125" s="20"/>
      <c r="O125" s="20"/>
      <c r="P125" s="20"/>
      <c r="Q125" s="20"/>
      <c r="R125" s="20"/>
      <c r="T125" s="20"/>
      <c r="U125" s="20"/>
      <c r="V125" s="20"/>
      <c r="W125" s="20"/>
      <c r="X125" s="20"/>
      <c r="Y125" s="20"/>
      <c r="Z125" s="20"/>
      <c r="AA125" s="189"/>
      <c r="AC125" s="20"/>
      <c r="AD125" s="20"/>
      <c r="AE125" s="20"/>
      <c r="AF125" s="20"/>
      <c r="AG125" s="20"/>
      <c r="AH125" s="20"/>
      <c r="AI125" s="20"/>
      <c r="AJ125" s="189"/>
      <c r="AL125" s="20"/>
      <c r="AM125" s="20"/>
      <c r="AN125" s="20"/>
      <c r="AO125" s="20"/>
      <c r="AP125" s="20"/>
      <c r="AQ125" s="20"/>
      <c r="AR125" s="20"/>
      <c r="AS125" s="189"/>
      <c r="AU125" s="80"/>
      <c r="AV125" s="80"/>
      <c r="AW125" s="80"/>
      <c r="AX125" s="80"/>
      <c r="AY125" s="20"/>
      <c r="AZ125" s="20"/>
      <c r="BA125" s="20"/>
      <c r="BB125" s="189"/>
    </row>
    <row r="126" spans="1:54" ht="12.75">
      <c r="A126" s="165"/>
      <c r="B126" s="20"/>
      <c r="C126" s="20"/>
      <c r="D126" s="20"/>
      <c r="E126" s="20"/>
      <c r="F126" s="20"/>
      <c r="G126" s="20"/>
      <c r="H126" s="20"/>
      <c r="I126" s="20"/>
      <c r="K126" s="20"/>
      <c r="L126" s="20"/>
      <c r="M126" s="20"/>
      <c r="N126" s="20"/>
      <c r="O126" s="20"/>
      <c r="P126" s="20"/>
      <c r="Q126" s="20"/>
      <c r="R126" s="20"/>
      <c r="T126" s="20"/>
      <c r="U126" s="20"/>
      <c r="V126" s="20"/>
      <c r="W126" s="20"/>
      <c r="X126" s="20"/>
      <c r="Y126" s="20"/>
      <c r="Z126" s="20"/>
      <c r="AA126" s="189"/>
      <c r="AC126" s="20"/>
      <c r="AD126" s="20"/>
      <c r="AE126" s="20"/>
      <c r="AF126" s="20"/>
      <c r="AG126" s="20"/>
      <c r="AH126" s="20"/>
      <c r="AI126" s="20"/>
      <c r="AJ126" s="189"/>
      <c r="AL126" s="20"/>
      <c r="AM126" s="20"/>
      <c r="AN126" s="20"/>
      <c r="AO126" s="20"/>
      <c r="AP126" s="20"/>
      <c r="AQ126" s="20"/>
      <c r="AR126" s="20"/>
      <c r="AS126" s="189"/>
      <c r="AU126" s="80"/>
      <c r="AV126" s="80"/>
      <c r="AW126" s="80"/>
      <c r="AX126" s="80"/>
      <c r="AY126" s="20"/>
      <c r="AZ126" s="20"/>
      <c r="BA126" s="20"/>
      <c r="BB126" s="189"/>
    </row>
    <row r="127" spans="1:54" ht="12.75">
      <c r="A127" s="165"/>
      <c r="B127" s="20"/>
      <c r="C127" s="20"/>
      <c r="D127" s="20"/>
      <c r="E127" s="20"/>
      <c r="F127" s="20"/>
      <c r="G127" s="20"/>
      <c r="H127" s="20"/>
      <c r="I127" s="20"/>
      <c r="K127" s="20"/>
      <c r="L127" s="20"/>
      <c r="M127" s="20"/>
      <c r="N127" s="20"/>
      <c r="O127" s="20"/>
      <c r="P127" s="20"/>
      <c r="Q127" s="20"/>
      <c r="R127" s="20"/>
      <c r="T127" s="20"/>
      <c r="U127" s="20"/>
      <c r="V127" s="20"/>
      <c r="W127" s="20"/>
      <c r="X127" s="20"/>
      <c r="Y127" s="20"/>
      <c r="Z127" s="20"/>
      <c r="AA127" s="189"/>
      <c r="AC127" s="20"/>
      <c r="AD127" s="20"/>
      <c r="AE127" s="20"/>
      <c r="AF127" s="20"/>
      <c r="AG127" s="20"/>
      <c r="AH127" s="20"/>
      <c r="AI127" s="20"/>
      <c r="AJ127" s="189"/>
      <c r="AL127" s="20"/>
      <c r="AM127" s="20"/>
      <c r="AN127" s="20"/>
      <c r="AO127" s="20"/>
      <c r="AP127" s="20"/>
      <c r="AQ127" s="20"/>
      <c r="AR127" s="20"/>
      <c r="AS127" s="189"/>
      <c r="AU127" s="80"/>
      <c r="AV127" s="80"/>
      <c r="AW127" s="80"/>
      <c r="AX127" s="80"/>
      <c r="AY127" s="20"/>
      <c r="AZ127" s="20"/>
      <c r="BA127" s="20"/>
      <c r="BB127" s="189"/>
    </row>
    <row r="128" spans="1:54" ht="12.75">
      <c r="A128" s="165"/>
      <c r="B128" s="20"/>
      <c r="C128" s="20"/>
      <c r="D128" s="20"/>
      <c r="E128" s="20"/>
      <c r="F128" s="20"/>
      <c r="G128" s="20"/>
      <c r="H128" s="20"/>
      <c r="I128" s="20"/>
      <c r="K128" s="20"/>
      <c r="L128" s="20"/>
      <c r="M128" s="20"/>
      <c r="N128" s="20"/>
      <c r="O128" s="20"/>
      <c r="P128" s="20"/>
      <c r="Q128" s="20"/>
      <c r="R128" s="20"/>
      <c r="T128" s="20"/>
      <c r="U128" s="20"/>
      <c r="V128" s="20"/>
      <c r="W128" s="20"/>
      <c r="X128" s="20"/>
      <c r="Y128" s="20"/>
      <c r="Z128" s="20"/>
      <c r="AA128" s="189"/>
      <c r="AC128" s="20"/>
      <c r="AD128" s="20"/>
      <c r="AE128" s="20"/>
      <c r="AF128" s="20"/>
      <c r="AG128" s="20"/>
      <c r="AH128" s="20"/>
      <c r="AI128" s="20"/>
      <c r="AJ128" s="189"/>
      <c r="AL128" s="20"/>
      <c r="AM128" s="20"/>
      <c r="AN128" s="20"/>
      <c r="AO128" s="20"/>
      <c r="AP128" s="20"/>
      <c r="AQ128" s="20"/>
      <c r="AR128" s="20"/>
      <c r="AS128" s="189"/>
      <c r="AU128" s="80"/>
      <c r="AV128" s="80"/>
      <c r="AW128" s="80"/>
      <c r="AX128" s="80"/>
      <c r="AY128" s="20"/>
      <c r="AZ128" s="20"/>
      <c r="BA128" s="20"/>
      <c r="BB128" s="189"/>
    </row>
    <row r="129" spans="1:54" ht="12.75">
      <c r="A129" s="165"/>
      <c r="B129" s="20"/>
      <c r="C129" s="20"/>
      <c r="D129" s="20"/>
      <c r="E129" s="20"/>
      <c r="F129" s="20"/>
      <c r="G129" s="20"/>
      <c r="H129" s="20"/>
      <c r="I129" s="20"/>
      <c r="K129" s="20"/>
      <c r="L129" s="20"/>
      <c r="M129" s="20"/>
      <c r="N129" s="20"/>
      <c r="O129" s="20"/>
      <c r="P129" s="20"/>
      <c r="Q129" s="20"/>
      <c r="R129" s="20"/>
      <c r="T129" s="20"/>
      <c r="U129" s="20"/>
      <c r="V129" s="20"/>
      <c r="W129" s="20"/>
      <c r="X129" s="20"/>
      <c r="Y129" s="20"/>
      <c r="Z129" s="20"/>
      <c r="AA129" s="189"/>
      <c r="AC129" s="20"/>
      <c r="AD129" s="20"/>
      <c r="AE129" s="20"/>
      <c r="AF129" s="20"/>
      <c r="AG129" s="20"/>
      <c r="AH129" s="20"/>
      <c r="AI129" s="20"/>
      <c r="AJ129" s="189"/>
      <c r="AL129" s="20"/>
      <c r="AM129" s="20"/>
      <c r="AN129" s="20"/>
      <c r="AO129" s="20"/>
      <c r="AP129" s="20"/>
      <c r="AQ129" s="20"/>
      <c r="AR129" s="20"/>
      <c r="AS129" s="189"/>
      <c r="AU129" s="80"/>
      <c r="AV129" s="80"/>
      <c r="AW129" s="80"/>
      <c r="AX129" s="80"/>
      <c r="AY129" s="20"/>
      <c r="AZ129" s="20"/>
      <c r="BA129" s="20"/>
      <c r="BB129" s="189"/>
    </row>
    <row r="130" spans="1:54" ht="12.75">
      <c r="A130" s="165"/>
      <c r="B130" s="20"/>
      <c r="C130" s="20"/>
      <c r="D130" s="20"/>
      <c r="E130" s="20"/>
      <c r="F130" s="20"/>
      <c r="G130" s="20"/>
      <c r="H130" s="20"/>
      <c r="I130" s="20"/>
      <c r="K130" s="20"/>
      <c r="L130" s="20"/>
      <c r="M130" s="20"/>
      <c r="N130" s="20"/>
      <c r="O130" s="20"/>
      <c r="P130" s="20"/>
      <c r="Q130" s="20"/>
      <c r="R130" s="20"/>
      <c r="T130" s="20"/>
      <c r="U130" s="20"/>
      <c r="V130" s="20"/>
      <c r="W130" s="20"/>
      <c r="X130" s="20"/>
      <c r="Y130" s="20"/>
      <c r="Z130" s="20"/>
      <c r="AA130" s="189"/>
      <c r="AC130" s="20"/>
      <c r="AD130" s="20"/>
      <c r="AE130" s="20"/>
      <c r="AF130" s="20"/>
      <c r="AG130" s="20"/>
      <c r="AH130" s="20"/>
      <c r="AI130" s="20"/>
      <c r="AJ130" s="189"/>
      <c r="AL130" s="20"/>
      <c r="AM130" s="20"/>
      <c r="AN130" s="20"/>
      <c r="AO130" s="20"/>
      <c r="AP130" s="20"/>
      <c r="AQ130" s="20"/>
      <c r="AR130" s="20"/>
      <c r="AS130" s="189"/>
      <c r="AU130" s="80"/>
      <c r="AV130" s="80"/>
      <c r="AW130" s="80"/>
      <c r="AX130" s="80"/>
      <c r="AY130" s="20"/>
      <c r="AZ130" s="20"/>
      <c r="BA130" s="20"/>
      <c r="BB130" s="189"/>
    </row>
    <row r="131" spans="1:54" ht="12.75">
      <c r="A131" s="165"/>
      <c r="B131" s="20"/>
      <c r="C131" s="20"/>
      <c r="D131" s="20"/>
      <c r="E131" s="20"/>
      <c r="F131" s="20"/>
      <c r="G131" s="20"/>
      <c r="H131" s="20"/>
      <c r="I131" s="20"/>
      <c r="K131" s="20"/>
      <c r="L131" s="20"/>
      <c r="M131" s="20"/>
      <c r="N131" s="20"/>
      <c r="O131" s="20"/>
      <c r="P131" s="20"/>
      <c r="Q131" s="20"/>
      <c r="R131" s="20"/>
      <c r="T131" s="20"/>
      <c r="U131" s="20"/>
      <c r="V131" s="20"/>
      <c r="W131" s="20"/>
      <c r="X131" s="20"/>
      <c r="Y131" s="20"/>
      <c r="Z131" s="20"/>
      <c r="AA131" s="189"/>
      <c r="AC131" s="20"/>
      <c r="AD131" s="20"/>
      <c r="AE131" s="20"/>
      <c r="AF131" s="20"/>
      <c r="AG131" s="20"/>
      <c r="AH131" s="20"/>
      <c r="AI131" s="20"/>
      <c r="AJ131" s="189"/>
      <c r="AL131" s="20"/>
      <c r="AM131" s="20"/>
      <c r="AN131" s="20"/>
      <c r="AO131" s="20"/>
      <c r="AP131" s="20"/>
      <c r="AQ131" s="20"/>
      <c r="AR131" s="20"/>
      <c r="AS131" s="189"/>
      <c r="AU131" s="80"/>
      <c r="AV131" s="80"/>
      <c r="AW131" s="80"/>
      <c r="AX131" s="80"/>
      <c r="AY131" s="20"/>
      <c r="AZ131" s="20"/>
      <c r="BA131" s="20"/>
      <c r="BB131" s="189"/>
    </row>
    <row r="132" spans="1:54" ht="12.75">
      <c r="A132" s="165"/>
      <c r="B132" s="20"/>
      <c r="C132" s="20"/>
      <c r="D132" s="20"/>
      <c r="E132" s="20"/>
      <c r="F132" s="20"/>
      <c r="G132" s="20"/>
      <c r="H132" s="20"/>
      <c r="I132" s="20"/>
      <c r="K132" s="20"/>
      <c r="L132" s="20"/>
      <c r="M132" s="20"/>
      <c r="N132" s="20"/>
      <c r="O132" s="20"/>
      <c r="P132" s="20"/>
      <c r="Q132" s="20"/>
      <c r="R132" s="20"/>
      <c r="T132" s="20"/>
      <c r="U132" s="20"/>
      <c r="V132" s="20"/>
      <c r="W132" s="20"/>
      <c r="X132" s="20"/>
      <c r="Y132" s="20"/>
      <c r="Z132" s="20"/>
      <c r="AA132" s="189"/>
      <c r="AC132" s="20"/>
      <c r="AD132" s="20"/>
      <c r="AE132" s="20"/>
      <c r="AF132" s="20"/>
      <c r="AG132" s="20"/>
      <c r="AH132" s="20"/>
      <c r="AI132" s="20"/>
      <c r="AJ132" s="189"/>
      <c r="AL132" s="20"/>
      <c r="AM132" s="20"/>
      <c r="AN132" s="20"/>
      <c r="AO132" s="20"/>
      <c r="AP132" s="20"/>
      <c r="AQ132" s="20"/>
      <c r="AR132" s="20"/>
      <c r="AS132" s="189"/>
      <c r="AU132" s="80"/>
      <c r="AV132" s="80"/>
      <c r="AW132" s="80"/>
      <c r="AX132" s="80"/>
      <c r="AY132" s="20"/>
      <c r="AZ132" s="20"/>
      <c r="BA132" s="20"/>
      <c r="BB132" s="189"/>
    </row>
    <row r="133" spans="1:54" ht="12.75">
      <c r="A133" s="165"/>
      <c r="B133" s="20"/>
      <c r="C133" s="20"/>
      <c r="D133" s="20"/>
      <c r="E133" s="20"/>
      <c r="F133" s="20"/>
      <c r="G133" s="20"/>
      <c r="H133" s="20"/>
      <c r="I133" s="20"/>
      <c r="K133" s="20"/>
      <c r="L133" s="20"/>
      <c r="M133" s="20"/>
      <c r="N133" s="20"/>
      <c r="O133" s="20"/>
      <c r="P133" s="20"/>
      <c r="Q133" s="20"/>
      <c r="R133" s="20"/>
      <c r="T133" s="20"/>
      <c r="U133" s="20"/>
      <c r="V133" s="20"/>
      <c r="W133" s="20"/>
      <c r="X133" s="20"/>
      <c r="Y133" s="20"/>
      <c r="Z133" s="20"/>
      <c r="AA133" s="189"/>
      <c r="AC133" s="20"/>
      <c r="AD133" s="20"/>
      <c r="AE133" s="20"/>
      <c r="AF133" s="20"/>
      <c r="AG133" s="20"/>
      <c r="AH133" s="20"/>
      <c r="AI133" s="20"/>
      <c r="AJ133" s="189"/>
      <c r="AL133" s="20"/>
      <c r="AM133" s="20"/>
      <c r="AN133" s="20"/>
      <c r="AO133" s="20"/>
      <c r="AP133" s="20"/>
      <c r="AQ133" s="20"/>
      <c r="AR133" s="20"/>
      <c r="AS133" s="189"/>
      <c r="AU133" s="80"/>
      <c r="AV133" s="80"/>
      <c r="AW133" s="80"/>
      <c r="AX133" s="80"/>
      <c r="AY133" s="20"/>
      <c r="AZ133" s="20"/>
      <c r="BA133" s="20"/>
      <c r="BB133" s="189"/>
    </row>
    <row r="134" spans="1:54" ht="12.75">
      <c r="A134" s="165"/>
      <c r="B134" s="20"/>
      <c r="C134" s="20"/>
      <c r="D134" s="20"/>
      <c r="E134" s="20"/>
      <c r="F134" s="20"/>
      <c r="G134" s="20"/>
      <c r="H134" s="20"/>
      <c r="I134" s="20"/>
      <c r="K134" s="20"/>
      <c r="L134" s="20"/>
      <c r="M134" s="20"/>
      <c r="N134" s="20"/>
      <c r="O134" s="20"/>
      <c r="P134" s="20"/>
      <c r="Q134" s="20"/>
      <c r="R134" s="20"/>
      <c r="T134" s="20"/>
      <c r="U134" s="20"/>
      <c r="V134" s="20"/>
      <c r="W134" s="20"/>
      <c r="X134" s="20"/>
      <c r="Y134" s="20"/>
      <c r="Z134" s="20"/>
      <c r="AA134" s="189"/>
      <c r="AC134" s="20"/>
      <c r="AD134" s="20"/>
      <c r="AE134" s="20"/>
      <c r="AF134" s="20"/>
      <c r="AG134" s="20"/>
      <c r="AH134" s="20"/>
      <c r="AI134" s="20"/>
      <c r="AJ134" s="189"/>
      <c r="AL134" s="20"/>
      <c r="AM134" s="20"/>
      <c r="AN134" s="20"/>
      <c r="AO134" s="20"/>
      <c r="AP134" s="20"/>
      <c r="AQ134" s="20"/>
      <c r="AR134" s="20"/>
      <c r="AS134" s="189"/>
      <c r="AU134" s="80"/>
      <c r="AV134" s="80"/>
      <c r="AW134" s="80"/>
      <c r="AX134" s="80"/>
      <c r="AY134" s="20"/>
      <c r="AZ134" s="20"/>
      <c r="BA134" s="20"/>
      <c r="BB134" s="189"/>
    </row>
    <row r="135" spans="1:54" ht="12.75">
      <c r="A135" s="165"/>
      <c r="B135" s="20"/>
      <c r="C135" s="20"/>
      <c r="D135" s="20"/>
      <c r="E135" s="20"/>
      <c r="F135" s="20"/>
      <c r="G135" s="20"/>
      <c r="H135" s="20"/>
      <c r="I135" s="20"/>
      <c r="K135" s="20"/>
      <c r="L135" s="20"/>
      <c r="M135" s="20"/>
      <c r="N135" s="20"/>
      <c r="O135" s="20"/>
      <c r="P135" s="20"/>
      <c r="Q135" s="20"/>
      <c r="R135" s="20"/>
      <c r="T135" s="20"/>
      <c r="U135" s="20"/>
      <c r="V135" s="20"/>
      <c r="W135" s="20"/>
      <c r="X135" s="20"/>
      <c r="Y135" s="20"/>
      <c r="Z135" s="20"/>
      <c r="AA135" s="189"/>
      <c r="AC135" s="20"/>
      <c r="AD135" s="20"/>
      <c r="AE135" s="20"/>
      <c r="AF135" s="20"/>
      <c r="AG135" s="20"/>
      <c r="AH135" s="20"/>
      <c r="AI135" s="20"/>
      <c r="AJ135" s="189"/>
      <c r="AL135" s="20"/>
      <c r="AM135" s="20"/>
      <c r="AN135" s="20"/>
      <c r="AO135" s="20"/>
      <c r="AP135" s="20"/>
      <c r="AQ135" s="20"/>
      <c r="AR135" s="20"/>
      <c r="AS135" s="189"/>
      <c r="AU135" s="80"/>
      <c r="AV135" s="80"/>
      <c r="AW135" s="80"/>
      <c r="AX135" s="80"/>
      <c r="AY135" s="20"/>
      <c r="AZ135" s="20"/>
      <c r="BA135" s="20"/>
      <c r="BB135" s="189"/>
    </row>
    <row r="136" spans="1:54" ht="12.75">
      <c r="A136" s="165"/>
      <c r="B136" s="20"/>
      <c r="C136" s="20"/>
      <c r="D136" s="20"/>
      <c r="E136" s="20"/>
      <c r="F136" s="20"/>
      <c r="G136" s="20"/>
      <c r="H136" s="20"/>
      <c r="I136" s="20"/>
      <c r="K136" s="20"/>
      <c r="L136" s="20"/>
      <c r="M136" s="20"/>
      <c r="N136" s="20"/>
      <c r="O136" s="20"/>
      <c r="P136" s="20"/>
      <c r="Q136" s="20"/>
      <c r="R136" s="20"/>
      <c r="T136" s="20"/>
      <c r="U136" s="20"/>
      <c r="V136" s="20"/>
      <c r="W136" s="20"/>
      <c r="X136" s="20"/>
      <c r="Y136" s="20"/>
      <c r="Z136" s="20"/>
      <c r="AA136" s="189"/>
      <c r="AC136" s="20"/>
      <c r="AD136" s="20"/>
      <c r="AE136" s="20"/>
      <c r="AF136" s="20"/>
      <c r="AG136" s="20"/>
      <c r="AH136" s="20"/>
      <c r="AI136" s="20"/>
      <c r="AJ136" s="189"/>
      <c r="AL136" s="20"/>
      <c r="AM136" s="20"/>
      <c r="AN136" s="20"/>
      <c r="AO136" s="20"/>
      <c r="AP136" s="20"/>
      <c r="AQ136" s="20"/>
      <c r="AR136" s="20"/>
      <c r="AS136" s="189"/>
      <c r="AU136" s="80"/>
      <c r="AV136" s="80"/>
      <c r="AW136" s="80"/>
      <c r="AX136" s="80"/>
      <c r="AY136" s="20"/>
      <c r="AZ136" s="20"/>
      <c r="BA136" s="20"/>
      <c r="BB136" s="189"/>
    </row>
    <row r="137" spans="1:54" ht="12.75">
      <c r="A137" s="165"/>
      <c r="B137" s="20"/>
      <c r="C137" s="20"/>
      <c r="D137" s="20"/>
      <c r="E137" s="20"/>
      <c r="F137" s="20"/>
      <c r="G137" s="20"/>
      <c r="H137" s="20"/>
      <c r="I137" s="20"/>
      <c r="K137" s="20"/>
      <c r="L137" s="20"/>
      <c r="M137" s="20"/>
      <c r="N137" s="20"/>
      <c r="O137" s="20"/>
      <c r="P137" s="20"/>
      <c r="Q137" s="20"/>
      <c r="R137" s="20"/>
      <c r="T137" s="20"/>
      <c r="U137" s="20"/>
      <c r="V137" s="20"/>
      <c r="W137" s="20"/>
      <c r="X137" s="20"/>
      <c r="Y137" s="20"/>
      <c r="Z137" s="20"/>
      <c r="AA137" s="189"/>
      <c r="AC137" s="20"/>
      <c r="AD137" s="20"/>
      <c r="AE137" s="20"/>
      <c r="AF137" s="20"/>
      <c r="AG137" s="20"/>
      <c r="AH137" s="20"/>
      <c r="AI137" s="20"/>
      <c r="AJ137" s="189"/>
      <c r="AL137" s="20"/>
      <c r="AM137" s="20"/>
      <c r="AN137" s="20"/>
      <c r="AO137" s="20"/>
      <c r="AP137" s="20"/>
      <c r="AQ137" s="20"/>
      <c r="AR137" s="20"/>
      <c r="AS137" s="189"/>
      <c r="AU137" s="80"/>
      <c r="AV137" s="80"/>
      <c r="AW137" s="80"/>
      <c r="AX137" s="80"/>
      <c r="AY137" s="20"/>
      <c r="AZ137" s="20"/>
      <c r="BA137" s="20"/>
      <c r="BB137" s="189"/>
    </row>
    <row r="138" spans="1:54" ht="12.75">
      <c r="A138" s="165"/>
      <c r="B138" s="20"/>
      <c r="C138" s="20"/>
      <c r="D138" s="20"/>
      <c r="E138" s="20"/>
      <c r="F138" s="20"/>
      <c r="G138" s="20"/>
      <c r="H138" s="20"/>
      <c r="I138" s="20"/>
      <c r="K138" s="20"/>
      <c r="L138" s="20"/>
      <c r="M138" s="20"/>
      <c r="N138" s="20"/>
      <c r="O138" s="20"/>
      <c r="P138" s="20"/>
      <c r="Q138" s="20"/>
      <c r="R138" s="20"/>
      <c r="T138" s="20"/>
      <c r="U138" s="20"/>
      <c r="V138" s="20"/>
      <c r="W138" s="20"/>
      <c r="X138" s="20"/>
      <c r="Y138" s="20"/>
      <c r="Z138" s="20"/>
      <c r="AA138" s="189"/>
      <c r="AC138" s="20"/>
      <c r="AD138" s="20"/>
      <c r="AE138" s="20"/>
      <c r="AF138" s="20"/>
      <c r="AG138" s="20"/>
      <c r="AH138" s="20"/>
      <c r="AI138" s="20"/>
      <c r="AJ138" s="189"/>
      <c r="AL138" s="20"/>
      <c r="AM138" s="20"/>
      <c r="AN138" s="20"/>
      <c r="AO138" s="20"/>
      <c r="AP138" s="20"/>
      <c r="AQ138" s="20"/>
      <c r="AR138" s="20"/>
      <c r="AS138" s="189"/>
      <c r="AU138" s="80"/>
      <c r="AV138" s="80"/>
      <c r="AW138" s="80"/>
      <c r="AX138" s="80"/>
      <c r="AY138" s="20"/>
      <c r="AZ138" s="20"/>
      <c r="BA138" s="20"/>
      <c r="BB138" s="189"/>
    </row>
    <row r="139" spans="1:54" ht="12.75">
      <c r="A139" s="165"/>
      <c r="B139" s="20"/>
      <c r="C139" s="20"/>
      <c r="D139" s="20"/>
      <c r="E139" s="20"/>
      <c r="F139" s="20"/>
      <c r="G139" s="20"/>
      <c r="H139" s="20"/>
      <c r="I139" s="20"/>
      <c r="K139" s="20"/>
      <c r="L139" s="20"/>
      <c r="M139" s="20"/>
      <c r="N139" s="20"/>
      <c r="O139" s="20"/>
      <c r="P139" s="20"/>
      <c r="Q139" s="20"/>
      <c r="R139" s="20"/>
      <c r="T139" s="20"/>
      <c r="U139" s="20"/>
      <c r="V139" s="20"/>
      <c r="W139" s="20"/>
      <c r="X139" s="20"/>
      <c r="Y139" s="20"/>
      <c r="Z139" s="20"/>
      <c r="AA139" s="189"/>
      <c r="AC139" s="20"/>
      <c r="AD139" s="20"/>
      <c r="AE139" s="20"/>
      <c r="AF139" s="20"/>
      <c r="AG139" s="20"/>
      <c r="AH139" s="20"/>
      <c r="AI139" s="20"/>
      <c r="AJ139" s="189"/>
      <c r="AL139" s="20"/>
      <c r="AM139" s="20"/>
      <c r="AN139" s="20"/>
      <c r="AO139" s="20"/>
      <c r="AP139" s="20"/>
      <c r="AQ139" s="20"/>
      <c r="AR139" s="20"/>
      <c r="AS139" s="189"/>
      <c r="AU139" s="80"/>
      <c r="AV139" s="80"/>
      <c r="AW139" s="80"/>
      <c r="AX139" s="80"/>
      <c r="AY139" s="20"/>
      <c r="AZ139" s="20"/>
      <c r="BA139" s="20"/>
      <c r="BB139" s="189"/>
    </row>
    <row r="140" spans="1:54" ht="12.75">
      <c r="A140" s="165"/>
      <c r="B140" s="20"/>
      <c r="C140" s="20"/>
      <c r="D140" s="20"/>
      <c r="E140" s="20"/>
      <c r="F140" s="20"/>
      <c r="G140" s="20"/>
      <c r="H140" s="20"/>
      <c r="I140" s="20"/>
      <c r="K140" s="20"/>
      <c r="L140" s="20"/>
      <c r="M140" s="20"/>
      <c r="N140" s="20"/>
      <c r="O140" s="20"/>
      <c r="P140" s="20"/>
      <c r="Q140" s="20"/>
      <c r="R140" s="20"/>
      <c r="T140" s="20"/>
      <c r="U140" s="20"/>
      <c r="V140" s="20"/>
      <c r="W140" s="20"/>
      <c r="X140" s="20"/>
      <c r="Y140" s="20"/>
      <c r="Z140" s="20"/>
      <c r="AA140" s="189"/>
      <c r="AC140" s="20"/>
      <c r="AD140" s="20"/>
      <c r="AE140" s="20"/>
      <c r="AF140" s="20"/>
      <c r="AG140" s="20"/>
      <c r="AH140" s="20"/>
      <c r="AI140" s="20"/>
      <c r="AJ140" s="189"/>
      <c r="AL140" s="20"/>
      <c r="AM140" s="20"/>
      <c r="AN140" s="20"/>
      <c r="AO140" s="20"/>
      <c r="AP140" s="20"/>
      <c r="AQ140" s="20"/>
      <c r="AR140" s="20"/>
      <c r="AS140" s="189"/>
      <c r="AU140" s="80"/>
      <c r="AV140" s="80"/>
      <c r="AW140" s="80"/>
      <c r="AX140" s="80"/>
      <c r="AY140" s="20"/>
      <c r="AZ140" s="20"/>
      <c r="BA140" s="20"/>
      <c r="BB140" s="189"/>
    </row>
    <row r="141" spans="1:54" ht="12.75">
      <c r="A141" s="165"/>
      <c r="B141" s="20"/>
      <c r="C141" s="20"/>
      <c r="D141" s="20"/>
      <c r="E141" s="20"/>
      <c r="F141" s="20"/>
      <c r="G141" s="20"/>
      <c r="H141" s="20"/>
      <c r="I141" s="20"/>
      <c r="K141" s="20"/>
      <c r="L141" s="20"/>
      <c r="M141" s="20"/>
      <c r="N141" s="20"/>
      <c r="O141" s="20"/>
      <c r="P141" s="20"/>
      <c r="Q141" s="20"/>
      <c r="R141" s="20"/>
      <c r="T141" s="20"/>
      <c r="U141" s="20"/>
      <c r="V141" s="20"/>
      <c r="W141" s="20"/>
      <c r="X141" s="20"/>
      <c r="Y141" s="20"/>
      <c r="Z141" s="20"/>
      <c r="AA141" s="189"/>
      <c r="AC141" s="20"/>
      <c r="AD141" s="20"/>
      <c r="AE141" s="20"/>
      <c r="AF141" s="20"/>
      <c r="AG141" s="20"/>
      <c r="AH141" s="20"/>
      <c r="AI141" s="20"/>
      <c r="AJ141" s="189"/>
      <c r="AL141" s="20"/>
      <c r="AM141" s="20"/>
      <c r="AN141" s="20"/>
      <c r="AO141" s="20"/>
      <c r="AP141" s="20"/>
      <c r="AQ141" s="20"/>
      <c r="AR141" s="20"/>
      <c r="AS141" s="189"/>
      <c r="AU141" s="80"/>
      <c r="AV141" s="80"/>
      <c r="AW141" s="80"/>
      <c r="AX141" s="80"/>
      <c r="AY141" s="20"/>
      <c r="AZ141" s="20"/>
      <c r="BA141" s="20"/>
      <c r="BB141" s="189"/>
    </row>
    <row r="142" spans="1:54" ht="12.75">
      <c r="A142" s="165"/>
      <c r="B142" s="20"/>
      <c r="C142" s="20"/>
      <c r="D142" s="20"/>
      <c r="E142" s="20"/>
      <c r="F142" s="20"/>
      <c r="G142" s="20"/>
      <c r="H142" s="20"/>
      <c r="I142" s="20"/>
      <c r="K142" s="20"/>
      <c r="L142" s="20"/>
      <c r="M142" s="20"/>
      <c r="N142" s="20"/>
      <c r="O142" s="20"/>
      <c r="P142" s="20"/>
      <c r="Q142" s="20"/>
      <c r="R142" s="20"/>
      <c r="T142" s="20"/>
      <c r="U142" s="20"/>
      <c r="V142" s="20"/>
      <c r="W142" s="20"/>
      <c r="X142" s="20"/>
      <c r="Y142" s="20"/>
      <c r="Z142" s="20"/>
      <c r="AA142" s="189"/>
      <c r="AC142" s="20"/>
      <c r="AD142" s="20"/>
      <c r="AE142" s="20"/>
      <c r="AF142" s="20"/>
      <c r="AG142" s="20"/>
      <c r="AH142" s="20"/>
      <c r="AI142" s="20"/>
      <c r="AJ142" s="189"/>
      <c r="AL142" s="20"/>
      <c r="AM142" s="20"/>
      <c r="AN142" s="20"/>
      <c r="AO142" s="20"/>
      <c r="AP142" s="20"/>
      <c r="AQ142" s="20"/>
      <c r="AR142" s="20"/>
      <c r="AS142" s="189"/>
      <c r="AU142" s="80"/>
      <c r="AV142" s="80"/>
      <c r="AW142" s="80"/>
      <c r="AX142" s="80"/>
      <c r="AY142" s="20"/>
      <c r="AZ142" s="20"/>
      <c r="BA142" s="20"/>
      <c r="BB142" s="189"/>
    </row>
    <row r="143" spans="1:54" ht="12.75">
      <c r="A143" s="165"/>
      <c r="B143" s="20"/>
      <c r="C143" s="20"/>
      <c r="D143" s="20"/>
      <c r="E143" s="20"/>
      <c r="F143" s="20"/>
      <c r="G143" s="20"/>
      <c r="H143" s="20"/>
      <c r="I143" s="20"/>
      <c r="K143" s="20"/>
      <c r="L143" s="20"/>
      <c r="M143" s="20"/>
      <c r="N143" s="20"/>
      <c r="O143" s="20"/>
      <c r="P143" s="20"/>
      <c r="Q143" s="20"/>
      <c r="R143" s="20"/>
      <c r="T143" s="20"/>
      <c r="U143" s="20"/>
      <c r="V143" s="20"/>
      <c r="W143" s="20"/>
      <c r="X143" s="20"/>
      <c r="Y143" s="20"/>
      <c r="Z143" s="20"/>
      <c r="AA143" s="189"/>
      <c r="AC143" s="20"/>
      <c r="AD143" s="20"/>
      <c r="AE143" s="20"/>
      <c r="AF143" s="20"/>
      <c r="AG143" s="20"/>
      <c r="AH143" s="20"/>
      <c r="AI143" s="20"/>
      <c r="AJ143" s="189"/>
      <c r="AL143" s="20"/>
      <c r="AM143" s="20"/>
      <c r="AN143" s="20"/>
      <c r="AO143" s="20"/>
      <c r="AP143" s="20"/>
      <c r="AQ143" s="20"/>
      <c r="AR143" s="20"/>
      <c r="AS143" s="189"/>
      <c r="AU143" s="80"/>
      <c r="AV143" s="80"/>
      <c r="AW143" s="80"/>
      <c r="AX143" s="80"/>
      <c r="AY143" s="20"/>
      <c r="AZ143" s="20"/>
      <c r="BA143" s="20"/>
      <c r="BB143" s="189"/>
    </row>
    <row r="144" spans="1:54" ht="12.75">
      <c r="A144" s="165"/>
      <c r="B144" s="20"/>
      <c r="C144" s="20"/>
      <c r="D144" s="20"/>
      <c r="E144" s="20"/>
      <c r="F144" s="20"/>
      <c r="G144" s="20"/>
      <c r="H144" s="20"/>
      <c r="I144" s="20"/>
      <c r="K144" s="20"/>
      <c r="L144" s="20"/>
      <c r="M144" s="20"/>
      <c r="N144" s="20"/>
      <c r="O144" s="20"/>
      <c r="P144" s="20"/>
      <c r="Q144" s="20"/>
      <c r="R144" s="20"/>
      <c r="T144" s="20"/>
      <c r="U144" s="20"/>
      <c r="V144" s="20"/>
      <c r="W144" s="20"/>
      <c r="X144" s="20"/>
      <c r="Y144" s="20"/>
      <c r="Z144" s="20"/>
      <c r="AA144" s="189"/>
      <c r="AC144" s="20"/>
      <c r="AD144" s="20"/>
      <c r="AE144" s="20"/>
      <c r="AF144" s="20"/>
      <c r="AG144" s="20"/>
      <c r="AH144" s="20"/>
      <c r="AI144" s="20"/>
      <c r="AJ144" s="189"/>
      <c r="AL144" s="20"/>
      <c r="AM144" s="20"/>
      <c r="AN144" s="20"/>
      <c r="AO144" s="20"/>
      <c r="AP144" s="20"/>
      <c r="AQ144" s="20"/>
      <c r="AR144" s="20"/>
      <c r="AS144" s="189"/>
      <c r="AU144" s="80"/>
      <c r="AV144" s="80"/>
      <c r="AW144" s="80"/>
      <c r="AX144" s="80"/>
      <c r="AY144" s="20"/>
      <c r="AZ144" s="20"/>
      <c r="BA144" s="20"/>
      <c r="BB144" s="189"/>
    </row>
    <row r="145" spans="1:54" ht="12.75">
      <c r="A145" s="165"/>
      <c r="B145" s="20"/>
      <c r="C145" s="20"/>
      <c r="D145" s="20"/>
      <c r="E145" s="20"/>
      <c r="F145" s="20"/>
      <c r="G145" s="20"/>
      <c r="H145" s="20"/>
      <c r="I145" s="20"/>
      <c r="K145" s="20"/>
      <c r="L145" s="20"/>
      <c r="M145" s="20"/>
      <c r="N145" s="20"/>
      <c r="O145" s="20"/>
      <c r="P145" s="20"/>
      <c r="Q145" s="20"/>
      <c r="R145" s="20"/>
      <c r="T145" s="20"/>
      <c r="U145" s="20"/>
      <c r="V145" s="20"/>
      <c r="W145" s="20"/>
      <c r="X145" s="20"/>
      <c r="Y145" s="20"/>
      <c r="Z145" s="20"/>
      <c r="AA145" s="189"/>
      <c r="AC145" s="20"/>
      <c r="AD145" s="20"/>
      <c r="AE145" s="20"/>
      <c r="AF145" s="20"/>
      <c r="AG145" s="20"/>
      <c r="AH145" s="20"/>
      <c r="AI145" s="20"/>
      <c r="AJ145" s="189"/>
      <c r="AL145" s="20"/>
      <c r="AM145" s="20"/>
      <c r="AN145" s="20"/>
      <c r="AO145" s="20"/>
      <c r="AP145" s="20"/>
      <c r="AQ145" s="20"/>
      <c r="AR145" s="20"/>
      <c r="AS145" s="189"/>
      <c r="AU145" s="80"/>
      <c r="AV145" s="80"/>
      <c r="AW145" s="80"/>
      <c r="AX145" s="80"/>
      <c r="AY145" s="20"/>
      <c r="AZ145" s="20"/>
      <c r="BA145" s="20"/>
      <c r="BB145" s="189"/>
    </row>
    <row r="146" spans="1:54" ht="12.75">
      <c r="A146" s="165"/>
      <c r="B146" s="20"/>
      <c r="C146" s="20"/>
      <c r="D146" s="20"/>
      <c r="E146" s="20"/>
      <c r="F146" s="20"/>
      <c r="G146" s="20"/>
      <c r="H146" s="20"/>
      <c r="I146" s="20"/>
      <c r="K146" s="20"/>
      <c r="L146" s="20"/>
      <c r="M146" s="20"/>
      <c r="N146" s="20"/>
      <c r="O146" s="20"/>
      <c r="P146" s="20"/>
      <c r="Q146" s="20"/>
      <c r="R146" s="20"/>
      <c r="T146" s="20"/>
      <c r="U146" s="20"/>
      <c r="V146" s="20"/>
      <c r="W146" s="20"/>
      <c r="X146" s="20"/>
      <c r="Y146" s="20"/>
      <c r="Z146" s="20"/>
      <c r="AA146" s="189"/>
      <c r="AC146" s="20"/>
      <c r="AD146" s="20"/>
      <c r="AE146" s="20"/>
      <c r="AF146" s="20"/>
      <c r="AG146" s="20"/>
      <c r="AH146" s="20"/>
      <c r="AI146" s="20"/>
      <c r="AJ146" s="189"/>
      <c r="AL146" s="20"/>
      <c r="AM146" s="20"/>
      <c r="AN146" s="20"/>
      <c r="AO146" s="20"/>
      <c r="AP146" s="20"/>
      <c r="AQ146" s="20"/>
      <c r="AR146" s="20"/>
      <c r="AS146" s="189"/>
      <c r="AU146" s="80"/>
      <c r="AV146" s="80"/>
      <c r="AW146" s="80"/>
      <c r="AX146" s="80"/>
      <c r="AY146" s="20"/>
      <c r="AZ146" s="20"/>
      <c r="BA146" s="20"/>
      <c r="BB146" s="189"/>
    </row>
    <row r="147" spans="1:54" ht="12.75">
      <c r="A147" s="165"/>
      <c r="B147" s="20"/>
      <c r="C147" s="20"/>
      <c r="D147" s="20"/>
      <c r="E147" s="20"/>
      <c r="F147" s="20"/>
      <c r="G147" s="20"/>
      <c r="H147" s="20"/>
      <c r="I147" s="20"/>
      <c r="K147" s="20"/>
      <c r="L147" s="20"/>
      <c r="M147" s="20"/>
      <c r="N147" s="20"/>
      <c r="O147" s="20"/>
      <c r="P147" s="20"/>
      <c r="Q147" s="20"/>
      <c r="R147" s="20"/>
      <c r="T147" s="20"/>
      <c r="U147" s="20"/>
      <c r="V147" s="20"/>
      <c r="W147" s="20"/>
      <c r="X147" s="20"/>
      <c r="Y147" s="20"/>
      <c r="Z147" s="20"/>
      <c r="AA147" s="189"/>
      <c r="AC147" s="20"/>
      <c r="AD147" s="20"/>
      <c r="AE147" s="20"/>
      <c r="AF147" s="20"/>
      <c r="AG147" s="20"/>
      <c r="AH147" s="20"/>
      <c r="AI147" s="20"/>
      <c r="AJ147" s="189"/>
      <c r="AL147" s="20"/>
      <c r="AM147" s="20"/>
      <c r="AN147" s="20"/>
      <c r="AO147" s="20"/>
      <c r="AP147" s="20"/>
      <c r="AQ147" s="20"/>
      <c r="AR147" s="20"/>
      <c r="AS147" s="189"/>
      <c r="AU147" s="80"/>
      <c r="AV147" s="80"/>
      <c r="AW147" s="80"/>
      <c r="AX147" s="80"/>
      <c r="AY147" s="20"/>
      <c r="AZ147" s="20"/>
      <c r="BA147" s="20"/>
      <c r="BB147" s="189"/>
    </row>
    <row r="148" spans="1:54" ht="12.75">
      <c r="A148" s="165"/>
      <c r="B148" s="20"/>
      <c r="C148" s="20"/>
      <c r="D148" s="20"/>
      <c r="E148" s="20"/>
      <c r="F148" s="20"/>
      <c r="G148" s="20"/>
      <c r="H148" s="20"/>
      <c r="I148" s="20"/>
      <c r="K148" s="20"/>
      <c r="L148" s="20"/>
      <c r="M148" s="20"/>
      <c r="N148" s="20"/>
      <c r="O148" s="20"/>
      <c r="P148" s="20"/>
      <c r="Q148" s="20"/>
      <c r="R148" s="20"/>
      <c r="T148" s="20"/>
      <c r="U148" s="20"/>
      <c r="V148" s="20"/>
      <c r="W148" s="20"/>
      <c r="X148" s="20"/>
      <c r="Y148" s="20"/>
      <c r="Z148" s="20"/>
      <c r="AA148" s="189"/>
      <c r="AC148" s="20"/>
      <c r="AD148" s="20"/>
      <c r="AE148" s="20"/>
      <c r="AF148" s="20"/>
      <c r="AG148" s="20"/>
      <c r="AH148" s="20"/>
      <c r="AI148" s="20"/>
      <c r="AJ148" s="189"/>
      <c r="AL148" s="20"/>
      <c r="AM148" s="20"/>
      <c r="AN148" s="20"/>
      <c r="AO148" s="20"/>
      <c r="AP148" s="20"/>
      <c r="AQ148" s="20"/>
      <c r="AR148" s="20"/>
      <c r="AS148" s="189"/>
      <c r="AU148" s="80"/>
      <c r="AV148" s="80"/>
      <c r="AW148" s="80"/>
      <c r="AX148" s="80"/>
      <c r="AY148" s="20"/>
      <c r="AZ148" s="20"/>
      <c r="BA148" s="20"/>
      <c r="BB148" s="189"/>
    </row>
    <row r="149" spans="1:54" ht="12.75">
      <c r="A149" s="165"/>
      <c r="B149" s="20"/>
      <c r="C149" s="20"/>
      <c r="D149" s="20"/>
      <c r="E149" s="20"/>
      <c r="F149" s="20"/>
      <c r="G149" s="20"/>
      <c r="H149" s="20"/>
      <c r="I149" s="20"/>
      <c r="K149" s="20"/>
      <c r="L149" s="20"/>
      <c r="M149" s="20"/>
      <c r="N149" s="20"/>
      <c r="O149" s="20"/>
      <c r="P149" s="20"/>
      <c r="Q149" s="20"/>
      <c r="R149" s="20"/>
      <c r="T149" s="20"/>
      <c r="U149" s="20"/>
      <c r="V149" s="20"/>
      <c r="W149" s="20"/>
      <c r="X149" s="20"/>
      <c r="Y149" s="20"/>
      <c r="Z149" s="20"/>
      <c r="AA149" s="189"/>
      <c r="AC149" s="20"/>
      <c r="AD149" s="20"/>
      <c r="AE149" s="20"/>
      <c r="AF149" s="20"/>
      <c r="AG149" s="20"/>
      <c r="AH149" s="20"/>
      <c r="AI149" s="20"/>
      <c r="AJ149" s="189"/>
      <c r="AL149" s="20"/>
      <c r="AM149" s="20"/>
      <c r="AN149" s="20"/>
      <c r="AO149" s="20"/>
      <c r="AP149" s="20"/>
      <c r="AQ149" s="20"/>
      <c r="AR149" s="20"/>
      <c r="AS149" s="189"/>
      <c r="AU149" s="80"/>
      <c r="AV149" s="80"/>
      <c r="AW149" s="80"/>
      <c r="AX149" s="80"/>
      <c r="AY149" s="20"/>
      <c r="AZ149" s="20"/>
      <c r="BA149" s="20"/>
      <c r="BB149" s="189"/>
    </row>
  </sheetData>
  <sheetProtection/>
  <printOptions/>
  <pageMargins left="0.35433070866141736" right="0.2755905511811024" top="0.3937007874015748" bottom="0.07874015748031496" header="0.31496062992125984" footer="0.1968503937007874"/>
  <pageSetup horizontalDpi="600" verticalDpi="600" orientation="landscape" paperSize="9" scale="95" r:id="rId2"/>
  <headerFooter alignWithMargins="0">
    <oddHeader>&amp;R&amp;G</oddHeader>
    <oddFooter>&amp;L&amp;D | &amp;T CET&amp;C&amp;P / &amp;N&amp;RPlease note that it depends on your PC settings, if commas or periods are displayed.</oddFooter>
  </headerFooter>
  <colBreaks count="5" manualBreakCount="5">
    <brk id="10" max="38" man="1"/>
    <brk id="19" max="38" man="1"/>
    <brk id="28" max="38" man="1"/>
    <brk id="37" max="38" man="1"/>
    <brk id="46" max="38" man="1"/>
  </colBreaks>
  <legacyDrawingHF r:id="rId1"/>
</worksheet>
</file>

<file path=xl/worksheets/sheet4.xml><?xml version="1.0" encoding="utf-8"?>
<worksheet xmlns="http://schemas.openxmlformats.org/spreadsheetml/2006/main" xmlns:r="http://schemas.openxmlformats.org/officeDocument/2006/relationships">
  <dimension ref="A1:CW129"/>
  <sheetViews>
    <sheetView showGridLines="0" zoomScalePageLayoutView="0" workbookViewId="0" topLeftCell="A1">
      <pane xSplit="1" ySplit="6" topLeftCell="B19"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12.7109375" defaultRowHeight="12.75"/>
  <cols>
    <col min="1" max="1" width="71.7109375" style="65" bestFit="1" customWidth="1"/>
    <col min="2" max="8" width="8.7109375" style="104" customWidth="1"/>
    <col min="9" max="9" width="8.7109375" style="7" customWidth="1"/>
    <col min="10" max="10" width="1.7109375" style="7" customWidth="1"/>
    <col min="11" max="11" width="14.57421875" style="7" bestFit="1" customWidth="1"/>
    <col min="12" max="12" width="10.421875" style="7" bestFit="1" customWidth="1"/>
    <col min="13" max="13" width="9.140625" style="7" customWidth="1"/>
    <col min="14" max="14" width="11.00390625" style="7" bestFit="1" customWidth="1"/>
    <col min="15" max="15" width="10.8515625" style="7" bestFit="1" customWidth="1"/>
    <col min="16" max="16" width="10.140625" style="7" bestFit="1" customWidth="1"/>
    <col min="17" max="17" width="11.00390625" style="7" bestFit="1" customWidth="1"/>
    <col min="18" max="20" width="10.7109375" style="7" bestFit="1" customWidth="1"/>
    <col min="21" max="21" width="12.00390625" style="7" bestFit="1" customWidth="1"/>
    <col min="22" max="22" width="15.140625" style="7" bestFit="1" customWidth="1"/>
    <col min="23" max="23" width="12.7109375" style="7" bestFit="1" customWidth="1"/>
    <col min="24" max="25" width="12.00390625" style="7" bestFit="1" customWidth="1"/>
    <col min="26" max="26" width="11.421875" style="7" customWidth="1"/>
    <col min="27" max="27" width="10.28125" style="7" bestFit="1" customWidth="1"/>
    <col min="28" max="28" width="11.421875" style="7" customWidth="1"/>
    <col min="29" max="29" width="10.8515625" style="7" bestFit="1" customWidth="1"/>
    <col min="30" max="30" width="10.421875" style="7" bestFit="1" customWidth="1"/>
    <col min="31" max="32" width="11.421875" style="7" customWidth="1"/>
    <col min="33" max="33" width="15.140625" style="7" bestFit="1" customWidth="1"/>
    <col min="34" max="37" width="12.00390625" style="7" bestFit="1" customWidth="1"/>
    <col min="38" max="38" width="13.8515625" style="7" bestFit="1" customWidth="1"/>
    <col min="39" max="39" width="11.00390625" style="7" bestFit="1" customWidth="1"/>
    <col min="40" max="40" width="10.7109375" style="7" bestFit="1" customWidth="1"/>
    <col min="41" max="54" width="12.00390625" style="7" bestFit="1" customWidth="1"/>
    <col min="55" max="55" width="13.8515625" style="7" bestFit="1" customWidth="1"/>
    <col min="56" max="56" width="10.421875" style="7" bestFit="1" customWidth="1"/>
    <col min="57" max="57" width="9.140625" style="7" customWidth="1"/>
    <col min="58" max="59" width="12.00390625" style="7" bestFit="1" customWidth="1"/>
    <col min="60" max="60" width="12.7109375" style="7" bestFit="1" customWidth="1"/>
    <col min="61" max="61" width="14.57421875" style="7" bestFit="1" customWidth="1"/>
    <col min="62" max="66" width="12.00390625" style="7" bestFit="1" customWidth="1"/>
    <col min="67" max="67" width="13.8515625" style="7" bestFit="1" customWidth="1"/>
    <col min="68" max="68" width="11.421875" style="7" customWidth="1"/>
    <col min="69" max="70" width="12.00390625" style="7" bestFit="1" customWidth="1"/>
    <col min="71" max="71" width="11.00390625" style="7" bestFit="1" customWidth="1"/>
    <col min="72" max="72" width="10.8515625" style="7" bestFit="1" customWidth="1"/>
    <col min="73" max="73" width="9.421875" style="7" bestFit="1" customWidth="1"/>
    <col min="74" max="74" width="11.00390625" style="7" bestFit="1" customWidth="1"/>
    <col min="75" max="77" width="10.7109375" style="7" bestFit="1" customWidth="1"/>
    <col min="78" max="78" width="12.00390625" style="7" bestFit="1" customWidth="1"/>
    <col min="79" max="80" width="12.7109375" style="7" bestFit="1" customWidth="1"/>
    <col min="81" max="16384" width="12.7109375" style="7" customWidth="1"/>
  </cols>
  <sheetData>
    <row r="1" spans="1:73" s="9" customFormat="1" ht="19.5" customHeight="1">
      <c r="A1" s="158" t="s">
        <v>120</v>
      </c>
      <c r="B1" s="19"/>
      <c r="C1" s="19"/>
      <c r="D1" s="19"/>
      <c r="E1" s="19"/>
      <c r="F1" s="19"/>
      <c r="G1" s="19"/>
      <c r="H1" s="19"/>
      <c r="I1" s="19"/>
      <c r="J1" s="19"/>
      <c r="K1" s="19"/>
      <c r="L1" s="19"/>
      <c r="M1" s="19"/>
      <c r="N1" s="19"/>
      <c r="O1" s="19"/>
      <c r="P1" s="19"/>
      <c r="R1" s="19"/>
      <c r="S1" s="19"/>
      <c r="T1" s="10"/>
      <c r="U1" s="10"/>
      <c r="V1" s="19"/>
      <c r="W1" s="19"/>
      <c r="X1" s="19"/>
      <c r="Y1" s="19"/>
      <c r="Z1" s="19"/>
      <c r="AA1" s="19"/>
      <c r="AB1" s="19"/>
      <c r="AC1" s="19"/>
      <c r="AD1" s="19"/>
      <c r="AF1" s="10"/>
      <c r="AG1" s="19"/>
      <c r="AH1" s="10"/>
      <c r="AI1" s="10"/>
      <c r="AJ1" s="10"/>
      <c r="AK1" s="19"/>
      <c r="AL1" s="19"/>
      <c r="AM1" s="19"/>
      <c r="AN1" s="19"/>
      <c r="AO1" s="19"/>
      <c r="AP1" s="19"/>
      <c r="AQ1" s="19"/>
      <c r="AR1" s="19"/>
      <c r="AU1" s="10"/>
      <c r="AV1" s="19"/>
      <c r="AW1" s="10"/>
      <c r="AX1" s="10"/>
      <c r="AY1" s="10"/>
      <c r="AZ1" s="19"/>
      <c r="BA1" s="19"/>
      <c r="BB1" s="19"/>
      <c r="BC1" s="19"/>
      <c r="BD1" s="19"/>
      <c r="BE1" s="19"/>
      <c r="BF1" s="19"/>
      <c r="BG1" s="19"/>
      <c r="BI1" s="19"/>
      <c r="BJ1" s="19"/>
      <c r="BK1" s="10"/>
      <c r="BL1" s="10"/>
      <c r="BM1" s="10"/>
      <c r="BN1" s="19"/>
      <c r="BO1" s="19"/>
      <c r="BP1" s="19"/>
      <c r="BQ1" s="19"/>
      <c r="BR1" s="19"/>
      <c r="BS1" s="19"/>
      <c r="BT1" s="19"/>
      <c r="BU1" s="19"/>
    </row>
    <row r="2" spans="1:73" s="9" customFormat="1" ht="19.5" customHeight="1">
      <c r="A2" s="159" t="str">
        <f>'Balance Sheets'!A2</f>
        <v>By segments and quarters as of 30 June 2015</v>
      </c>
      <c r="B2" s="19"/>
      <c r="C2" s="19"/>
      <c r="D2" s="19"/>
      <c r="E2" s="19"/>
      <c r="F2" s="19"/>
      <c r="G2" s="19"/>
      <c r="H2" s="19"/>
      <c r="I2" s="19"/>
      <c r="J2" s="19"/>
      <c r="K2" s="19"/>
      <c r="L2" s="19"/>
      <c r="M2" s="19"/>
      <c r="N2" s="19"/>
      <c r="O2" s="19"/>
      <c r="P2" s="19"/>
      <c r="R2" s="19"/>
      <c r="S2" s="19"/>
      <c r="T2" s="10"/>
      <c r="U2" s="10"/>
      <c r="V2" s="19"/>
      <c r="W2" s="19"/>
      <c r="X2" s="19"/>
      <c r="Y2" s="19"/>
      <c r="Z2" s="19"/>
      <c r="AA2" s="19"/>
      <c r="AB2" s="19"/>
      <c r="AC2" s="19"/>
      <c r="AD2" s="19"/>
      <c r="AF2" s="10"/>
      <c r="AG2" s="19"/>
      <c r="AH2" s="10"/>
      <c r="AI2" s="10"/>
      <c r="AJ2" s="10"/>
      <c r="AK2" s="19"/>
      <c r="AL2" s="19"/>
      <c r="AM2" s="19"/>
      <c r="AN2" s="19"/>
      <c r="AO2" s="19"/>
      <c r="AP2" s="19"/>
      <c r="AQ2" s="19"/>
      <c r="AR2" s="19"/>
      <c r="AU2" s="10"/>
      <c r="AV2" s="19"/>
      <c r="AW2" s="10"/>
      <c r="AX2" s="10"/>
      <c r="AY2" s="10"/>
      <c r="AZ2" s="19"/>
      <c r="BA2" s="19"/>
      <c r="BB2" s="19"/>
      <c r="BC2" s="19"/>
      <c r="BD2" s="19"/>
      <c r="BE2" s="19"/>
      <c r="BF2" s="19"/>
      <c r="BG2" s="19"/>
      <c r="BI2" s="19"/>
      <c r="BJ2" s="19"/>
      <c r="BK2" s="10"/>
      <c r="BL2" s="10"/>
      <c r="BM2" s="10"/>
      <c r="BN2" s="19"/>
      <c r="BO2" s="19"/>
      <c r="BP2" s="19"/>
      <c r="BQ2" s="19"/>
      <c r="BR2" s="19"/>
      <c r="BS2" s="19"/>
      <c r="BT2" s="19"/>
      <c r="BU2" s="19"/>
    </row>
    <row r="3" spans="1:73" s="14" customFormat="1" ht="12" customHeight="1">
      <c r="A3" s="160"/>
      <c r="B3" s="21"/>
      <c r="C3" s="21"/>
      <c r="D3" s="21"/>
      <c r="E3" s="21"/>
      <c r="F3" s="21"/>
      <c r="G3" s="21"/>
      <c r="H3" s="21"/>
      <c r="I3" s="21"/>
      <c r="J3" s="21"/>
      <c r="K3" s="21"/>
      <c r="L3" s="21"/>
      <c r="M3" s="21"/>
      <c r="N3" s="21"/>
      <c r="O3" s="21"/>
      <c r="P3" s="21"/>
      <c r="R3" s="21"/>
      <c r="S3" s="21"/>
      <c r="T3" s="8"/>
      <c r="U3" s="8"/>
      <c r="V3" s="21"/>
      <c r="W3" s="21"/>
      <c r="X3" s="21"/>
      <c r="Y3" s="21"/>
      <c r="Z3" s="21"/>
      <c r="AA3" s="21"/>
      <c r="AB3" s="21"/>
      <c r="AC3" s="21"/>
      <c r="AD3" s="21"/>
      <c r="AF3" s="8"/>
      <c r="AG3" s="21"/>
      <c r="AH3" s="8"/>
      <c r="AI3" s="8"/>
      <c r="AJ3" s="8"/>
      <c r="AK3" s="21"/>
      <c r="AL3" s="21"/>
      <c r="AM3" s="21"/>
      <c r="AN3" s="21"/>
      <c r="AO3" s="21"/>
      <c r="AP3" s="21"/>
      <c r="AQ3" s="21"/>
      <c r="AR3" s="21"/>
      <c r="AU3" s="8"/>
      <c r="AV3" s="21"/>
      <c r="AW3" s="8"/>
      <c r="AX3" s="8"/>
      <c r="AY3" s="8"/>
      <c r="AZ3" s="21"/>
      <c r="BA3" s="21"/>
      <c r="BB3" s="21"/>
      <c r="BC3" s="21"/>
      <c r="BD3" s="21"/>
      <c r="BE3" s="21"/>
      <c r="BF3" s="21"/>
      <c r="BG3" s="21"/>
      <c r="BI3" s="21"/>
      <c r="BJ3" s="21"/>
      <c r="BK3" s="8"/>
      <c r="BL3" s="8"/>
      <c r="BM3" s="8"/>
      <c r="BN3" s="21"/>
      <c r="BO3" s="21"/>
      <c r="BP3" s="21"/>
      <c r="BQ3" s="21"/>
      <c r="BR3" s="21"/>
      <c r="BS3" s="21"/>
      <c r="BT3" s="21"/>
      <c r="BU3" s="21"/>
    </row>
    <row r="4" spans="1:8" s="41" customFormat="1" ht="18">
      <c r="A4" s="158" t="s">
        <v>22</v>
      </c>
      <c r="B4" s="88"/>
      <c r="C4" s="88"/>
      <c r="D4" s="88"/>
      <c r="E4" s="88"/>
      <c r="F4" s="88"/>
      <c r="G4" s="88"/>
      <c r="H4" s="88"/>
    </row>
    <row r="5" spans="2:8" s="41" customFormat="1" ht="9" customHeight="1">
      <c r="B5" s="88"/>
      <c r="C5" s="88"/>
      <c r="D5" s="88"/>
      <c r="E5" s="88"/>
      <c r="F5" s="88"/>
      <c r="G5" s="88"/>
      <c r="H5" s="88"/>
    </row>
    <row r="6" spans="1:9" s="103" customFormat="1" ht="19.5" customHeight="1" thickBot="1">
      <c r="A6" s="89" t="s">
        <v>64</v>
      </c>
      <c r="B6" s="15" t="s">
        <v>118</v>
      </c>
      <c r="C6" s="18" t="s">
        <v>125</v>
      </c>
      <c r="D6" s="15" t="s">
        <v>126</v>
      </c>
      <c r="E6" s="15" t="s">
        <v>127</v>
      </c>
      <c r="F6" s="15">
        <v>2014</v>
      </c>
      <c r="G6" s="15" t="s">
        <v>130</v>
      </c>
      <c r="H6" s="18" t="s">
        <v>131</v>
      </c>
      <c r="I6" s="18" t="s">
        <v>129</v>
      </c>
    </row>
    <row r="7" spans="1:9" s="71" customFormat="1" ht="12.75" customHeight="1" thickBot="1">
      <c r="A7" s="149" t="s">
        <v>67</v>
      </c>
      <c r="B7" s="144">
        <v>33963.16003</v>
      </c>
      <c r="C7" s="145">
        <v>29457.002680000005</v>
      </c>
      <c r="D7" s="144">
        <v>28780.71007</v>
      </c>
      <c r="E7" s="144">
        <v>30052.16528</v>
      </c>
      <c r="F7" s="144">
        <f>SUM(B7:E7)</f>
        <v>122253.03806</v>
      </c>
      <c r="G7" s="144">
        <v>37769.0079</v>
      </c>
      <c r="H7" s="145">
        <v>30169.56455000001</v>
      </c>
      <c r="I7" s="197">
        <f>IF(OR(AND(C7&lt;0,H7&gt;0),AND(C7&gt;0,H7&lt;0),C7=0,C7="-",H7="-"),"-",(H7-C7)/C7)</f>
        <v>0.02418989731374818</v>
      </c>
    </row>
    <row r="8" spans="1:9" s="65" customFormat="1" ht="12.75" customHeight="1">
      <c r="A8" s="45" t="s">
        <v>3</v>
      </c>
      <c r="B8" s="48">
        <v>16686.10728</v>
      </c>
      <c r="C8" s="44">
        <v>16700.126699999997</v>
      </c>
      <c r="D8" s="48">
        <v>17035.23182</v>
      </c>
      <c r="E8" s="48">
        <v>17852.243870000006</v>
      </c>
      <c r="F8" s="43">
        <f>SUM(B8:E8)</f>
        <v>68273.70967000001</v>
      </c>
      <c r="G8" s="48">
        <v>18271.60157</v>
      </c>
      <c r="H8" s="44">
        <v>17262.95783</v>
      </c>
      <c r="I8" s="197">
        <f>IF(OR(AND(C8&lt;0,H8&gt;0),AND(C8&gt;0,H8&lt;0),C8=0,C8="-",H8="-"),"-",(H8-C8)/C8)</f>
        <v>0.033702207181458235</v>
      </c>
    </row>
    <row r="9" spans="1:9" ht="12.75" customHeight="1">
      <c r="A9" s="42" t="s">
        <v>71</v>
      </c>
      <c r="I9" s="115"/>
    </row>
    <row r="10" spans="1:9" s="65" customFormat="1" ht="12.75" customHeight="1">
      <c r="A10" s="167" t="s">
        <v>4</v>
      </c>
      <c r="B10" s="48">
        <v>5139.11933</v>
      </c>
      <c r="C10" s="44">
        <v>5538.00027</v>
      </c>
      <c r="D10" s="48">
        <v>5298.9679</v>
      </c>
      <c r="E10" s="48">
        <v>5466.896879999997</v>
      </c>
      <c r="F10" s="43">
        <f aca="true" t="shared" si="0" ref="F10:F26">SUM(B10:E10)</f>
        <v>21442.984379999994</v>
      </c>
      <c r="G10" s="48">
        <v>5403.8835899999995</v>
      </c>
      <c r="H10" s="44">
        <v>5963.65206</v>
      </c>
      <c r="I10" s="115">
        <f aca="true" t="shared" si="1" ref="I10:I28">IF(OR(AND(C10&lt;0,H10&gt;0),AND(C10&gt;0,H10&lt;0),C10=0,C10="-",H10="-"),"-",(H10-C10)/C10)</f>
        <v>0.07686019668612273</v>
      </c>
    </row>
    <row r="11" spans="1:9" s="65" customFormat="1" ht="12.75" customHeight="1">
      <c r="A11" s="167" t="s">
        <v>37</v>
      </c>
      <c r="B11" s="48">
        <v>-249.6209</v>
      </c>
      <c r="C11" s="44">
        <v>-22.187219999999968</v>
      </c>
      <c r="D11" s="48">
        <v>-176.86223999999999</v>
      </c>
      <c r="E11" s="48">
        <v>-852.00328</v>
      </c>
      <c r="F11" s="43">
        <f t="shared" si="0"/>
        <v>-1300.67364</v>
      </c>
      <c r="G11" s="48">
        <v>683.35292</v>
      </c>
      <c r="H11" s="44">
        <v>-1330.009</v>
      </c>
      <c r="I11" s="115">
        <f t="shared" si="1"/>
        <v>58.94482409242807</v>
      </c>
    </row>
    <row r="12" spans="1:9" s="65" customFormat="1" ht="12.75" customHeight="1">
      <c r="A12" s="167" t="s">
        <v>47</v>
      </c>
      <c r="B12" s="48">
        <v>780.23053</v>
      </c>
      <c r="C12" s="44">
        <v>783.11492</v>
      </c>
      <c r="D12" s="48">
        <v>709.0536399999999</v>
      </c>
      <c r="E12" s="48">
        <v>932.7379500000002</v>
      </c>
      <c r="F12" s="43">
        <f t="shared" si="0"/>
        <v>3205.13704</v>
      </c>
      <c r="G12" s="48">
        <v>2518.68783</v>
      </c>
      <c r="H12" s="44">
        <v>1670.22804</v>
      </c>
      <c r="I12" s="115">
        <f t="shared" si="1"/>
        <v>1.1328006877968817</v>
      </c>
    </row>
    <row r="13" spans="1:9" s="65" customFormat="1" ht="12.75" customHeight="1">
      <c r="A13" s="167" t="s">
        <v>51</v>
      </c>
      <c r="B13" s="48">
        <v>-97.73545000000004</v>
      </c>
      <c r="C13" s="44">
        <v>-101.75651000000008</v>
      </c>
      <c r="D13" s="48">
        <v>-103.10945999999996</v>
      </c>
      <c r="E13" s="48">
        <v>-112.20186000000001</v>
      </c>
      <c r="F13" s="43">
        <f t="shared" si="0"/>
        <v>-414.8032800000001</v>
      </c>
      <c r="G13" s="48">
        <v>-102.88360999999998</v>
      </c>
      <c r="H13" s="44">
        <v>-95.77676000000002</v>
      </c>
      <c r="I13" s="115">
        <f t="shared" si="1"/>
        <v>-0.05876528194608923</v>
      </c>
    </row>
    <row r="14" spans="1:9" s="65" customFormat="1" ht="12.75" customHeight="1">
      <c r="A14" s="167" t="s">
        <v>48</v>
      </c>
      <c r="B14" s="48">
        <v>-296.08068</v>
      </c>
      <c r="C14" s="44">
        <v>-50.46744000000001</v>
      </c>
      <c r="D14" s="48">
        <v>-106.28833000000003</v>
      </c>
      <c r="E14" s="48">
        <v>-244.27375999999992</v>
      </c>
      <c r="F14" s="43">
        <f t="shared" si="0"/>
        <v>-697.1102099999999</v>
      </c>
      <c r="G14" s="48">
        <v>-89.30666000000001</v>
      </c>
      <c r="H14" s="44">
        <v>-112.94534</v>
      </c>
      <c r="I14" s="115">
        <f t="shared" si="1"/>
        <v>1.2379843320762849</v>
      </c>
    </row>
    <row r="15" spans="1:9" s="69" customFormat="1" ht="12.75" customHeight="1">
      <c r="A15" s="168" t="s">
        <v>12</v>
      </c>
      <c r="B15" s="48">
        <v>-199.03955</v>
      </c>
      <c r="C15" s="191">
        <v>-232.26147</v>
      </c>
      <c r="D15" s="48">
        <v>-261.31236</v>
      </c>
      <c r="E15" s="48">
        <v>-268.76403000000005</v>
      </c>
      <c r="F15" s="43">
        <f t="shared" si="0"/>
        <v>-961.37741</v>
      </c>
      <c r="G15" s="48">
        <v>-237.63415</v>
      </c>
      <c r="H15" s="191">
        <v>-264.69937000000004</v>
      </c>
      <c r="I15" s="119">
        <f t="shared" si="1"/>
        <v>0.13966113277419642</v>
      </c>
    </row>
    <row r="16" spans="1:9" s="6" customFormat="1" ht="12.75">
      <c r="A16" s="169" t="s">
        <v>72</v>
      </c>
      <c r="B16" s="170">
        <f>SUM(B10:B15)</f>
        <v>5076.87328</v>
      </c>
      <c r="C16" s="171">
        <f>SUM(C10:C15)</f>
        <v>5914.442549999999</v>
      </c>
      <c r="D16" s="170">
        <f>SUM(D10:D15)</f>
        <v>5360.4491499999995</v>
      </c>
      <c r="E16" s="170">
        <f>SUM(E10:E15)</f>
        <v>4922.391899999996</v>
      </c>
      <c r="F16" s="170">
        <f t="shared" si="0"/>
        <v>21274.156879999995</v>
      </c>
      <c r="G16" s="170">
        <f>SUM(G10:G15)</f>
        <v>8176.099919999999</v>
      </c>
      <c r="H16" s="171">
        <f>SUM(H10:H15)</f>
        <v>5830.44963</v>
      </c>
      <c r="I16" s="115">
        <f t="shared" si="1"/>
        <v>-0.014201324856896073</v>
      </c>
    </row>
    <row r="17" spans="1:9" s="65" customFormat="1" ht="12.75" customHeight="1">
      <c r="A17" s="45" t="s">
        <v>26</v>
      </c>
      <c r="B17" s="48">
        <v>2408.0095499999998</v>
      </c>
      <c r="C17" s="44">
        <v>2537.3259100000005</v>
      </c>
      <c r="D17" s="48">
        <v>2590.41432</v>
      </c>
      <c r="E17" s="48">
        <v>2583.56588</v>
      </c>
      <c r="F17" s="43">
        <f t="shared" si="0"/>
        <v>10119.31566</v>
      </c>
      <c r="G17" s="48">
        <v>2643.9699100000003</v>
      </c>
      <c r="H17" s="44">
        <v>2672.7632399999998</v>
      </c>
      <c r="I17" s="115">
        <f t="shared" si="1"/>
        <v>0.05337797933888566</v>
      </c>
    </row>
    <row r="18" spans="1:9" s="65" customFormat="1" ht="12.75" customHeight="1">
      <c r="A18" s="45" t="s">
        <v>0</v>
      </c>
      <c r="B18" s="48">
        <v>77.65138</v>
      </c>
      <c r="C18" s="44">
        <v>45.590360000000004</v>
      </c>
      <c r="D18" s="48">
        <v>37.161829999999995</v>
      </c>
      <c r="E18" s="48">
        <v>55.32612</v>
      </c>
      <c r="F18" s="43">
        <f t="shared" si="0"/>
        <v>215.72969</v>
      </c>
      <c r="G18" s="48">
        <v>77.39247</v>
      </c>
      <c r="H18" s="44">
        <v>278.90609</v>
      </c>
      <c r="I18" s="115">
        <f t="shared" si="1"/>
        <v>5.1176549165218255</v>
      </c>
    </row>
    <row r="19" spans="1:9" s="65" customFormat="1" ht="12.75" customHeight="1">
      <c r="A19" s="45" t="s">
        <v>9</v>
      </c>
      <c r="B19" s="48">
        <v>-11809.15519</v>
      </c>
      <c r="C19" s="44">
        <v>-12257.293080000001</v>
      </c>
      <c r="D19" s="48">
        <v>-12367.567529999993</v>
      </c>
      <c r="E19" s="48">
        <v>-13215.870890000006</v>
      </c>
      <c r="F19" s="43">
        <f t="shared" si="0"/>
        <v>-49649.88669</v>
      </c>
      <c r="G19" s="48">
        <v>-12803.62759</v>
      </c>
      <c r="H19" s="44">
        <v>-12294.17584</v>
      </c>
      <c r="I19" s="115">
        <f t="shared" si="1"/>
        <v>0.0030090461049821445</v>
      </c>
    </row>
    <row r="20" spans="1:9" s="65" customFormat="1" ht="12.75" customHeight="1">
      <c r="A20" s="45" t="s">
        <v>10</v>
      </c>
      <c r="B20" s="48">
        <v>-3439.63982</v>
      </c>
      <c r="C20" s="44">
        <v>-3598.30435</v>
      </c>
      <c r="D20" s="48">
        <v>-3418.7483199999997</v>
      </c>
      <c r="E20" s="48">
        <v>-3472.2544000000016</v>
      </c>
      <c r="F20" s="43">
        <f t="shared" si="0"/>
        <v>-13928.946890000001</v>
      </c>
      <c r="G20" s="48">
        <v>-6139.2315</v>
      </c>
      <c r="H20" s="44">
        <v>-3559.7183299999997</v>
      </c>
      <c r="I20" s="115">
        <f t="shared" si="1"/>
        <v>-0.010723389754399232</v>
      </c>
    </row>
    <row r="21" spans="1:9" s="65" customFormat="1" ht="12.75" customHeight="1">
      <c r="A21" s="45" t="s">
        <v>5</v>
      </c>
      <c r="B21" s="48">
        <v>-8.907020000000001</v>
      </c>
      <c r="C21" s="44">
        <v>-14.904659999999998</v>
      </c>
      <c r="D21" s="48">
        <v>-7.118470000000002</v>
      </c>
      <c r="E21" s="48">
        <v>-13.833209999999994</v>
      </c>
      <c r="F21" s="43">
        <f t="shared" si="0"/>
        <v>-44.76335999999999</v>
      </c>
      <c r="G21" s="48">
        <v>-7.578180000000001</v>
      </c>
      <c r="H21" s="44">
        <v>-16.88463</v>
      </c>
      <c r="I21" s="115">
        <f t="shared" si="1"/>
        <v>0.13284234595086394</v>
      </c>
    </row>
    <row r="22" spans="1:9" s="65" customFormat="1" ht="22.5">
      <c r="A22" s="349" t="s">
        <v>132</v>
      </c>
      <c r="B22" s="48">
        <v>-5451.62663</v>
      </c>
      <c r="C22" s="44">
        <v>-5704.39007</v>
      </c>
      <c r="D22" s="48">
        <v>-5839.317789999997</v>
      </c>
      <c r="E22" s="48">
        <v>-6355.295249999999</v>
      </c>
      <c r="F22" s="43">
        <f t="shared" si="0"/>
        <v>-23350.629739999997</v>
      </c>
      <c r="G22" s="48">
        <v>-6303.32934</v>
      </c>
      <c r="H22" s="44">
        <v>-6286.470519999999</v>
      </c>
      <c r="I22" s="115">
        <f t="shared" si="1"/>
        <v>0.10204078663225051</v>
      </c>
    </row>
    <row r="23" spans="1:9" s="65" customFormat="1" ht="12.75" customHeight="1">
      <c r="A23" s="45" t="s">
        <v>14</v>
      </c>
      <c r="B23" s="48">
        <v>-782.26239</v>
      </c>
      <c r="C23" s="44">
        <v>-830.2714100000002</v>
      </c>
      <c r="D23" s="48">
        <v>-846.89284</v>
      </c>
      <c r="E23" s="48">
        <v>-778.4952799999996</v>
      </c>
      <c r="F23" s="43">
        <f t="shared" si="0"/>
        <v>-3237.92192</v>
      </c>
      <c r="G23" s="48">
        <v>-941.95281</v>
      </c>
      <c r="H23" s="44">
        <v>-948.51088</v>
      </c>
      <c r="I23" s="115">
        <f t="shared" si="1"/>
        <v>0.14241062449687367</v>
      </c>
    </row>
    <row r="24" spans="1:9" s="69" customFormat="1" ht="12.75" customHeight="1">
      <c r="A24" s="45" t="s">
        <v>124</v>
      </c>
      <c r="B24" s="48">
        <v>-4.6327</v>
      </c>
      <c r="C24" s="44">
        <v>-4.6327</v>
      </c>
      <c r="D24" s="48">
        <v>-4.63269</v>
      </c>
      <c r="E24" s="48">
        <v>-4.6327</v>
      </c>
      <c r="F24" s="43">
        <f t="shared" si="0"/>
        <v>-18.53079</v>
      </c>
      <c r="G24" s="48">
        <v>-4.6327</v>
      </c>
      <c r="H24" s="44">
        <v>-4.6327</v>
      </c>
      <c r="I24" s="115">
        <f t="shared" si="1"/>
        <v>0</v>
      </c>
    </row>
    <row r="25" spans="1:9" s="65" customFormat="1" ht="12.75" customHeight="1">
      <c r="A25" s="45" t="s">
        <v>16</v>
      </c>
      <c r="B25" s="48">
        <v>0.58984</v>
      </c>
      <c r="C25" s="44">
        <v>8.83919</v>
      </c>
      <c r="D25" s="48">
        <v>-1.4830400000000008</v>
      </c>
      <c r="E25" s="48">
        <v>-23.90859</v>
      </c>
      <c r="F25" s="43">
        <f t="shared" si="0"/>
        <v>-15.9626</v>
      </c>
      <c r="G25" s="48">
        <v>-90.36613</v>
      </c>
      <c r="H25" s="44">
        <v>-60.59951000000001</v>
      </c>
      <c r="I25" s="115" t="str">
        <f t="shared" si="1"/>
        <v>-</v>
      </c>
    </row>
    <row r="26" spans="1:9" s="69" customFormat="1" ht="12.75" customHeight="1">
      <c r="A26" s="45" t="s">
        <v>1</v>
      </c>
      <c r="B26" s="48">
        <v>-29.601490000000002</v>
      </c>
      <c r="C26" s="132">
        <v>-26.36518</v>
      </c>
      <c r="D26" s="48">
        <v>-45.52487</v>
      </c>
      <c r="E26" s="48">
        <v>-33.60500999999998</v>
      </c>
      <c r="F26" s="43">
        <f t="shared" si="0"/>
        <v>-135.09654999999998</v>
      </c>
      <c r="G26" s="48">
        <v>-27.79522</v>
      </c>
      <c r="H26" s="132">
        <v>-32.00707</v>
      </c>
      <c r="I26" s="115">
        <f t="shared" si="1"/>
        <v>0.21399019464308608</v>
      </c>
    </row>
    <row r="27" spans="1:9" s="69" customFormat="1" ht="12.75" customHeight="1" thickBot="1">
      <c r="A27" s="45" t="s">
        <v>39</v>
      </c>
      <c r="B27" s="48">
        <v>0</v>
      </c>
      <c r="C27" s="132">
        <v>0</v>
      </c>
      <c r="D27" s="48">
        <v>157.996</v>
      </c>
      <c r="E27" s="48">
        <v>742.71477</v>
      </c>
      <c r="F27" s="43">
        <f>SUM(B27:E27)</f>
        <v>900.71077</v>
      </c>
      <c r="G27" s="48">
        <v>4.76239</v>
      </c>
      <c r="H27" s="132">
        <v>-0.25161000000000033</v>
      </c>
      <c r="I27" s="115" t="str">
        <f t="shared" si="1"/>
        <v>-</v>
      </c>
    </row>
    <row r="28" spans="1:9" s="71" customFormat="1" ht="12.75" customHeight="1" thickBot="1">
      <c r="A28" s="72" t="s">
        <v>29</v>
      </c>
      <c r="B28" s="73">
        <f aca="true" t="shared" si="2" ref="B28:H28">SUM(B8,B16:B27)</f>
        <v>2723.406089999998</v>
      </c>
      <c r="C28" s="30">
        <f t="shared" si="2"/>
        <v>2770.1632599999925</v>
      </c>
      <c r="D28" s="73">
        <f t="shared" si="2"/>
        <v>2649.9675700000134</v>
      </c>
      <c r="E28" s="73">
        <f t="shared" si="2"/>
        <v>2258.347209999997</v>
      </c>
      <c r="F28" s="73">
        <f t="shared" si="2"/>
        <v>10401.884129999997</v>
      </c>
      <c r="G28" s="73">
        <f t="shared" si="2"/>
        <v>2855.3127899999977</v>
      </c>
      <c r="H28" s="30">
        <f t="shared" si="2"/>
        <v>2841.8257000000003</v>
      </c>
      <c r="I28" s="116">
        <f t="shared" si="1"/>
        <v>0.02586939226102074</v>
      </c>
    </row>
    <row r="29" spans="1:9" ht="12.75" customHeight="1">
      <c r="A29" s="42" t="s">
        <v>73</v>
      </c>
      <c r="I29" s="115"/>
    </row>
    <row r="30" spans="1:9" s="69" customFormat="1" ht="12.75" customHeight="1">
      <c r="A30" s="172" t="s">
        <v>38</v>
      </c>
      <c r="B30" s="48">
        <v>-69.63709</v>
      </c>
      <c r="C30" s="132">
        <v>-31.17371</v>
      </c>
      <c r="D30" s="48">
        <v>-54.35664</v>
      </c>
      <c r="E30" s="48">
        <v>-147.73782</v>
      </c>
      <c r="F30" s="43">
        <f>SUM(B30:E30)</f>
        <v>-302.90526</v>
      </c>
      <c r="G30" s="48">
        <v>-124.45407</v>
      </c>
      <c r="H30" s="132">
        <v>12.74324</v>
      </c>
      <c r="I30" s="115" t="str">
        <f aca="true" t="shared" si="3" ref="I30:I43">IF(OR(AND(C30&lt;0,H30&gt;0),AND(C30&gt;0,H30&lt;0),C30=0,C30="-",H30="-"),"-",(H30-C30)/C30)</f>
        <v>-</v>
      </c>
    </row>
    <row r="31" spans="1:9" s="69" customFormat="1" ht="12.75" customHeight="1">
      <c r="A31" s="172" t="s">
        <v>68</v>
      </c>
      <c r="B31" s="48">
        <v>126.06128</v>
      </c>
      <c r="C31" s="132">
        <v>242.55633999999998</v>
      </c>
      <c r="D31" s="48">
        <v>183.73087999999996</v>
      </c>
      <c r="E31" s="48">
        <v>259.42317000000014</v>
      </c>
      <c r="F31" s="43">
        <f>SUM(B31:E31)</f>
        <v>811.7716700000001</v>
      </c>
      <c r="G31" s="48">
        <v>318.47303999999997</v>
      </c>
      <c r="H31" s="132">
        <v>423.91715</v>
      </c>
      <c r="I31" s="115">
        <f t="shared" si="3"/>
        <v>0.7477059144279635</v>
      </c>
    </row>
    <row r="32" spans="1:9" s="69" customFormat="1" ht="12.75" customHeight="1">
      <c r="A32" s="172" t="s">
        <v>50</v>
      </c>
      <c r="B32" s="48">
        <v>-65.6417</v>
      </c>
      <c r="C32" s="132">
        <v>-23.541479999999993</v>
      </c>
      <c r="D32" s="48">
        <v>-50.128210000000024</v>
      </c>
      <c r="E32" s="48">
        <v>-57.48337999999998</v>
      </c>
      <c r="F32" s="43">
        <f>SUM(B32:E32)</f>
        <v>-196.79477</v>
      </c>
      <c r="G32" s="48">
        <v>-19.717119999999998</v>
      </c>
      <c r="H32" s="132">
        <v>-43.27939000000001</v>
      </c>
      <c r="I32" s="119">
        <f t="shared" si="3"/>
        <v>0.8384311436664144</v>
      </c>
    </row>
    <row r="33" spans="1:9" s="6" customFormat="1" ht="12.75">
      <c r="A33" s="169" t="s">
        <v>72</v>
      </c>
      <c r="B33" s="170">
        <f aca="true" t="shared" si="4" ref="B33:H33">SUM(B30:B32)</f>
        <v>-9.217510000000004</v>
      </c>
      <c r="C33" s="171">
        <f t="shared" si="4"/>
        <v>187.84114999999997</v>
      </c>
      <c r="D33" s="170">
        <f t="shared" si="4"/>
        <v>79.24602999999993</v>
      </c>
      <c r="E33" s="170">
        <f t="shared" si="4"/>
        <v>54.20197000000016</v>
      </c>
      <c r="F33" s="170">
        <f t="shared" si="4"/>
        <v>312.0716400000001</v>
      </c>
      <c r="G33" s="170">
        <f t="shared" si="4"/>
        <v>174.30184999999997</v>
      </c>
      <c r="H33" s="171">
        <f t="shared" si="4"/>
        <v>393.381</v>
      </c>
      <c r="I33" s="115">
        <f t="shared" si="3"/>
        <v>1.0942216335451525</v>
      </c>
    </row>
    <row r="34" spans="1:9" s="69" customFormat="1" ht="12.75" customHeight="1">
      <c r="A34" s="45" t="s">
        <v>62</v>
      </c>
      <c r="B34" s="48">
        <v>-4.747</v>
      </c>
      <c r="C34" s="132">
        <v>-0.31599999999999984</v>
      </c>
      <c r="D34" s="48">
        <v>-11.001000000000001</v>
      </c>
      <c r="E34" s="48">
        <v>-7.1080000000000005</v>
      </c>
      <c r="F34" s="43">
        <f aca="true" t="shared" si="5" ref="F34:F39">SUM(B34:E34)</f>
        <v>-23.172</v>
      </c>
      <c r="G34" s="48">
        <v>2.015</v>
      </c>
      <c r="H34" s="132">
        <v>-6.220000000000001</v>
      </c>
      <c r="I34" s="115">
        <f t="shared" si="3"/>
        <v>18.68354430379748</v>
      </c>
    </row>
    <row r="35" spans="1:9" s="69" customFormat="1" ht="12.75" customHeight="1">
      <c r="A35" s="68" t="s">
        <v>52</v>
      </c>
      <c r="B35" s="48">
        <v>-204.60432999999998</v>
      </c>
      <c r="C35" s="132">
        <v>-206.26138999999998</v>
      </c>
      <c r="D35" s="48">
        <v>-211.99286</v>
      </c>
      <c r="E35" s="48">
        <v>-222.85612000000003</v>
      </c>
      <c r="F35" s="43">
        <f t="shared" si="5"/>
        <v>-845.7147</v>
      </c>
      <c r="G35" s="48">
        <v>-212.33564</v>
      </c>
      <c r="H35" s="132">
        <v>-212.92838</v>
      </c>
      <c r="I35" s="115">
        <f t="shared" si="3"/>
        <v>0.032323014985984666</v>
      </c>
    </row>
    <row r="36" spans="1:9" s="69" customFormat="1" ht="12.75" customHeight="1">
      <c r="A36" s="68" t="s">
        <v>42</v>
      </c>
      <c r="B36" s="48">
        <v>4.735729999999999</v>
      </c>
      <c r="C36" s="132">
        <v>1.0827499999999999</v>
      </c>
      <c r="D36" s="48">
        <v>0.10893000000000086</v>
      </c>
      <c r="E36" s="48">
        <v>1.5631900000000005</v>
      </c>
      <c r="F36" s="43">
        <f t="shared" si="5"/>
        <v>7.490600000000001</v>
      </c>
      <c r="G36" s="48">
        <v>7.17499</v>
      </c>
      <c r="H36" s="132">
        <v>3.132460000000001</v>
      </c>
      <c r="I36" s="115">
        <f t="shared" si="3"/>
        <v>1.893059339644425</v>
      </c>
    </row>
    <row r="37" spans="1:9" s="69" customFormat="1" ht="12.75" customHeight="1">
      <c r="A37" s="45" t="s">
        <v>133</v>
      </c>
      <c r="B37" s="48">
        <v>116.6274</v>
      </c>
      <c r="C37" s="132">
        <v>0</v>
      </c>
      <c r="D37" s="48">
        <v>0</v>
      </c>
      <c r="E37" s="48">
        <v>-116.28929</v>
      </c>
      <c r="F37" s="43">
        <f t="shared" si="5"/>
        <v>0.33811000000000035</v>
      </c>
      <c r="G37" s="48">
        <v>0.02438</v>
      </c>
      <c r="H37" s="132">
        <v>-2.9999999999998778E-05</v>
      </c>
      <c r="I37" s="115" t="str">
        <f t="shared" si="3"/>
        <v>-</v>
      </c>
    </row>
    <row r="38" spans="1:9" s="69" customFormat="1" ht="12.75" customHeight="1">
      <c r="A38" s="45" t="s">
        <v>123</v>
      </c>
      <c r="B38" s="48">
        <v>-19.53343</v>
      </c>
      <c r="C38" s="132">
        <v>-19.77309</v>
      </c>
      <c r="D38" s="48">
        <v>-29.42811000000001</v>
      </c>
      <c r="E38" s="48">
        <v>-35.712839999999986</v>
      </c>
      <c r="F38" s="43">
        <f t="shared" si="5"/>
        <v>-104.44747</v>
      </c>
      <c r="G38" s="48">
        <v>-27.59911</v>
      </c>
      <c r="H38" s="132">
        <v>-40.598020000000005</v>
      </c>
      <c r="I38" s="115">
        <f t="shared" si="3"/>
        <v>1.0531955298843025</v>
      </c>
    </row>
    <row r="39" spans="1:9" s="69" customFormat="1" ht="12.75" customHeight="1">
      <c r="A39" s="45" t="s">
        <v>39</v>
      </c>
      <c r="B39" s="362">
        <v>0</v>
      </c>
      <c r="C39" s="364">
        <v>0</v>
      </c>
      <c r="D39" s="362">
        <v>-157.996</v>
      </c>
      <c r="E39" s="362">
        <v>-742.71477</v>
      </c>
      <c r="F39" s="377">
        <f t="shared" si="5"/>
        <v>-900.71077</v>
      </c>
      <c r="G39" s="362">
        <v>-4.76239</v>
      </c>
      <c r="H39" s="364">
        <v>0.25161000000000033</v>
      </c>
      <c r="I39" s="365" t="str">
        <f t="shared" si="3"/>
        <v>-</v>
      </c>
    </row>
    <row r="40" spans="1:9" s="6" customFormat="1" ht="13.5" thickBot="1">
      <c r="A40" s="94" t="s">
        <v>30</v>
      </c>
      <c r="B40" s="144">
        <f aca="true" t="shared" si="6" ref="B40:H40">SUM(B33:B39)</f>
        <v>-116.73913999999998</v>
      </c>
      <c r="C40" s="145">
        <f t="shared" si="6"/>
        <v>-37.42658000000001</v>
      </c>
      <c r="D40" s="144">
        <f t="shared" si="6"/>
        <v>-331.0630100000001</v>
      </c>
      <c r="E40" s="144">
        <f t="shared" si="6"/>
        <v>-1068.9158599999998</v>
      </c>
      <c r="F40" s="144">
        <f t="shared" si="6"/>
        <v>-1554.1445899999999</v>
      </c>
      <c r="G40" s="144">
        <f t="shared" si="6"/>
        <v>-61.18092000000004</v>
      </c>
      <c r="H40" s="145">
        <f t="shared" si="6"/>
        <v>137.01863999999992</v>
      </c>
      <c r="I40" s="141" t="str">
        <f t="shared" si="3"/>
        <v>-</v>
      </c>
    </row>
    <row r="41" spans="1:9" s="71" customFormat="1" ht="12.75" customHeight="1">
      <c r="A41" s="200" t="s">
        <v>76</v>
      </c>
      <c r="B41" s="203">
        <f aca="true" t="shared" si="7" ref="B41:H41">SUM(B28,B40)</f>
        <v>2606.666949999998</v>
      </c>
      <c r="C41" s="204">
        <f t="shared" si="7"/>
        <v>2732.7366799999927</v>
      </c>
      <c r="D41" s="203">
        <f t="shared" si="7"/>
        <v>2318.9045600000136</v>
      </c>
      <c r="E41" s="203">
        <f t="shared" si="7"/>
        <v>1189.4313499999973</v>
      </c>
      <c r="F41" s="203">
        <f t="shared" si="7"/>
        <v>8847.739539999997</v>
      </c>
      <c r="G41" s="203">
        <f t="shared" si="7"/>
        <v>2794.1318699999974</v>
      </c>
      <c r="H41" s="204">
        <f t="shared" si="7"/>
        <v>2978.84434</v>
      </c>
      <c r="I41" s="115">
        <f t="shared" si="3"/>
        <v>0.09005904659647194</v>
      </c>
    </row>
    <row r="42" spans="1:9" s="71" customFormat="1" ht="12.75" customHeight="1" thickBot="1">
      <c r="A42" s="71" t="s">
        <v>19</v>
      </c>
      <c r="B42" s="61">
        <v>-866.6765300000001</v>
      </c>
      <c r="C42" s="131">
        <v>-874.5458599999998</v>
      </c>
      <c r="D42" s="61">
        <v>-631.9002</v>
      </c>
      <c r="E42" s="61">
        <v>128.14750000000004</v>
      </c>
      <c r="F42" s="378">
        <f>SUM(B42:E42)</f>
        <v>-2244.97509</v>
      </c>
      <c r="G42" s="61">
        <v>-857.5378499999999</v>
      </c>
      <c r="H42" s="131">
        <v>-867.0640599999999</v>
      </c>
      <c r="I42" s="115">
        <f t="shared" si="3"/>
        <v>-0.008555068798793364</v>
      </c>
    </row>
    <row r="43" spans="1:9" s="71" customFormat="1" ht="12.75" customHeight="1" thickBot="1">
      <c r="A43" s="72" t="s">
        <v>2</v>
      </c>
      <c r="B43" s="73">
        <f aca="true" t="shared" si="8" ref="B43:H43">SUM(B41:B42)</f>
        <v>1739.9904199999978</v>
      </c>
      <c r="C43" s="30">
        <f t="shared" si="8"/>
        <v>1858.190819999993</v>
      </c>
      <c r="D43" s="73">
        <f t="shared" si="8"/>
        <v>1687.0043600000135</v>
      </c>
      <c r="E43" s="73">
        <f t="shared" si="8"/>
        <v>1317.5788499999974</v>
      </c>
      <c r="F43" s="73">
        <f t="shared" si="8"/>
        <v>6602.764449999997</v>
      </c>
      <c r="G43" s="73">
        <f t="shared" si="8"/>
        <v>1936.5940199999975</v>
      </c>
      <c r="H43" s="30">
        <f t="shared" si="8"/>
        <v>2111.78028</v>
      </c>
      <c r="I43" s="116">
        <f t="shared" si="3"/>
        <v>0.136471161772292</v>
      </c>
    </row>
    <row r="44" spans="1:9" s="71" customFormat="1" ht="12.75" customHeight="1">
      <c r="A44" s="105" t="s">
        <v>70</v>
      </c>
      <c r="B44" s="132"/>
      <c r="C44" s="136"/>
      <c r="D44" s="132"/>
      <c r="E44" s="136"/>
      <c r="F44" s="136"/>
      <c r="G44" s="132"/>
      <c r="H44" s="136"/>
      <c r="I44" s="115"/>
    </row>
    <row r="45" spans="1:9" s="71" customFormat="1" ht="12.75" customHeight="1">
      <c r="A45" s="156" t="s">
        <v>66</v>
      </c>
      <c r="B45" s="61">
        <v>99.56589</v>
      </c>
      <c r="C45" s="131">
        <v>103.14663999999999</v>
      </c>
      <c r="D45" s="61">
        <v>80.73950999999997</v>
      </c>
      <c r="E45" s="61">
        <v>97.81825000000003</v>
      </c>
      <c r="F45" s="378">
        <f>SUM(B45:E45)</f>
        <v>381.27029</v>
      </c>
      <c r="G45" s="61">
        <v>114.97106</v>
      </c>
      <c r="H45" s="131">
        <v>94.01642999999999</v>
      </c>
      <c r="I45" s="115">
        <f>IF(OR(AND(C45&lt;0,H45&gt;0),AND(C45&gt;0,H45&lt;0),C45=0,C45="-",H45="-"),"-",(H45-C45)/C45)</f>
        <v>-0.088516795118096</v>
      </c>
    </row>
    <row r="46" spans="1:9" s="71" customFormat="1" ht="12.75" customHeight="1" thickBot="1">
      <c r="A46" s="146" t="s">
        <v>65</v>
      </c>
      <c r="B46" s="144">
        <f aca="true" t="shared" si="9" ref="B46:H46">B43-B45</f>
        <v>1640.4245299999977</v>
      </c>
      <c r="C46" s="145">
        <f t="shared" si="9"/>
        <v>1755.044179999993</v>
      </c>
      <c r="D46" s="144">
        <f t="shared" si="9"/>
        <v>1606.2648500000137</v>
      </c>
      <c r="E46" s="144">
        <f t="shared" si="9"/>
        <v>1219.7605999999973</v>
      </c>
      <c r="F46" s="144">
        <f t="shared" si="9"/>
        <v>6221.494159999997</v>
      </c>
      <c r="G46" s="144">
        <f t="shared" si="9"/>
        <v>1821.6229599999974</v>
      </c>
      <c r="H46" s="145">
        <f t="shared" si="9"/>
        <v>2017.76385</v>
      </c>
      <c r="I46" s="141">
        <f>IF(OR(AND(C46&lt;0,H46&gt;0),AND(C46&gt;0,H46&lt;0),C46=0,C46="-",H46="-"),"-",(H46-C46)/C46)</f>
        <v>0.14969404929738467</v>
      </c>
    </row>
    <row r="47" spans="1:101" s="3" customFormat="1" ht="12.75">
      <c r="A47" s="4"/>
      <c r="B47" s="38"/>
      <c r="C47" s="38"/>
      <c r="D47" s="38"/>
      <c r="E47" s="38"/>
      <c r="F47" s="38"/>
      <c r="G47" s="38"/>
      <c r="H47" s="38"/>
      <c r="I47" s="187"/>
      <c r="J47" s="38"/>
      <c r="K47" s="38"/>
      <c r="L47" s="38"/>
      <c r="M47" s="38"/>
      <c r="N47" s="13"/>
      <c r="O47" s="38"/>
      <c r="P47" s="38"/>
      <c r="Q47" s="38"/>
      <c r="R47" s="38"/>
      <c r="S47" s="13"/>
      <c r="T47" s="38"/>
      <c r="U47" s="38"/>
      <c r="V47" s="38"/>
      <c r="W47" s="187"/>
      <c r="X47" s="2"/>
      <c r="Y47" s="38"/>
      <c r="Z47" s="38"/>
      <c r="AA47" s="38"/>
      <c r="AB47" s="38"/>
      <c r="AC47" s="13"/>
      <c r="AD47" s="38"/>
      <c r="AE47" s="38"/>
      <c r="AF47" s="38"/>
      <c r="AG47" s="38"/>
      <c r="AH47" s="13"/>
      <c r="AI47" s="38"/>
      <c r="AJ47" s="38"/>
      <c r="AK47" s="38"/>
      <c r="AL47" s="187"/>
      <c r="AM47" s="2"/>
      <c r="AN47" s="38"/>
      <c r="AO47" s="38"/>
      <c r="AP47" s="38"/>
      <c r="AQ47" s="38"/>
      <c r="AR47" s="13"/>
      <c r="AS47" s="38"/>
      <c r="AT47" s="38"/>
      <c r="AU47" s="38"/>
      <c r="AV47" s="38"/>
      <c r="AW47" s="13"/>
      <c r="AX47" s="38"/>
      <c r="AY47" s="38"/>
      <c r="AZ47" s="38"/>
      <c r="BA47" s="187"/>
      <c r="BB47" s="2"/>
      <c r="BC47" s="38"/>
      <c r="BD47" s="38"/>
      <c r="BE47" s="38"/>
      <c r="BF47" s="38"/>
      <c r="BG47" s="13"/>
      <c r="BH47" s="38"/>
      <c r="BI47" s="38"/>
      <c r="BJ47" s="38"/>
      <c r="BK47" s="38"/>
      <c r="BL47" s="13"/>
      <c r="BM47" s="38"/>
      <c r="BN47" s="38"/>
      <c r="BO47" s="38"/>
      <c r="BP47" s="187"/>
      <c r="BQ47" s="2"/>
      <c r="BR47" s="38"/>
      <c r="BS47" s="38"/>
      <c r="BT47" s="38"/>
      <c r="BU47" s="38"/>
      <c r="BV47" s="13"/>
      <c r="BW47" s="38"/>
      <c r="BX47" s="13"/>
      <c r="BY47" s="38"/>
      <c r="BZ47" s="38"/>
      <c r="CA47" s="13"/>
      <c r="CB47" s="38"/>
      <c r="CC47" s="38"/>
      <c r="CD47" s="38"/>
      <c r="CE47" s="187"/>
      <c r="CF47" s="2"/>
      <c r="CG47"/>
      <c r="CH47"/>
      <c r="CI47"/>
      <c r="CJ47"/>
      <c r="CK47"/>
      <c r="CL47"/>
      <c r="CM47"/>
      <c r="CN47"/>
      <c r="CO47"/>
      <c r="CP47"/>
      <c r="CQ47"/>
      <c r="CR47"/>
      <c r="CS47"/>
      <c r="CT47"/>
      <c r="CU47"/>
      <c r="CW47" s="142"/>
    </row>
    <row r="48" ht="22.5" customHeight="1">
      <c r="A48" s="338" t="s">
        <v>69</v>
      </c>
    </row>
    <row r="49" ht="8.25" customHeight="1">
      <c r="A49" s="139"/>
    </row>
    <row r="50" spans="1:90" ht="45">
      <c r="A50" s="337" t="s">
        <v>75</v>
      </c>
      <c r="B50" s="256"/>
      <c r="C50" s="256"/>
      <c r="D50" s="256"/>
      <c r="E50" s="256"/>
      <c r="F50" s="256"/>
      <c r="G50" s="256"/>
      <c r="H50" s="256"/>
      <c r="I50" s="258"/>
      <c r="J50" s="258"/>
      <c r="K50" s="259"/>
      <c r="L50" s="258"/>
      <c r="M50" s="258"/>
      <c r="N50" s="258"/>
      <c r="O50" s="256"/>
      <c r="P50" s="258"/>
      <c r="Q50" s="258"/>
      <c r="R50" s="258"/>
      <c r="S50" s="257"/>
      <c r="U50" s="258"/>
      <c r="V50" s="258"/>
      <c r="W50" s="258"/>
      <c r="X50" s="259"/>
      <c r="Y50" s="258"/>
      <c r="Z50" s="258"/>
      <c r="AA50" s="258"/>
      <c r="AB50" s="256"/>
      <c r="AC50" s="258"/>
      <c r="AD50" s="258"/>
      <c r="AE50" s="258"/>
      <c r="AF50" s="257"/>
      <c r="AH50" s="258"/>
      <c r="AI50" s="258"/>
      <c r="AJ50" s="258"/>
      <c r="AK50" s="259"/>
      <c r="AL50" s="258"/>
      <c r="AM50" s="258"/>
      <c r="AN50" s="258"/>
      <c r="AO50" s="256"/>
      <c r="AP50" s="258"/>
      <c r="AQ50" s="258"/>
      <c r="AR50" s="258"/>
      <c r="AS50" s="257"/>
      <c r="AU50" s="258"/>
      <c r="AV50" s="258"/>
      <c r="AW50" s="258"/>
      <c r="AX50" s="259"/>
      <c r="AY50" s="258"/>
      <c r="AZ50" s="258"/>
      <c r="BA50" s="258"/>
      <c r="BB50" s="256"/>
      <c r="BC50" s="258"/>
      <c r="BD50" s="258"/>
      <c r="BE50" s="258"/>
      <c r="BF50" s="257"/>
      <c r="BH50" s="258"/>
      <c r="BI50" s="258"/>
      <c r="BJ50" s="258"/>
      <c r="BK50" s="259"/>
      <c r="BL50" s="258"/>
      <c r="BM50" s="258"/>
      <c r="BN50" s="258"/>
      <c r="BO50" s="256"/>
      <c r="BP50" s="258"/>
      <c r="BQ50" s="258"/>
      <c r="BR50" s="256"/>
      <c r="BS50" s="257"/>
      <c r="CF50" s="226"/>
      <c r="CG50" s="228"/>
      <c r="CH50" s="226"/>
      <c r="CI50" s="226"/>
      <c r="CJ50" s="253"/>
      <c r="CK50" s="224"/>
      <c r="CL50" s="225"/>
    </row>
    <row r="51" ht="12.75" customHeight="1">
      <c r="A51" s="161"/>
    </row>
    <row r="52" ht="12.75" customHeight="1">
      <c r="A52" s="161"/>
    </row>
    <row r="53" ht="12.75" customHeight="1">
      <c r="A53" s="161"/>
    </row>
    <row r="54" ht="12.75" customHeight="1">
      <c r="A54" s="161"/>
    </row>
    <row r="55" ht="12.75" customHeight="1">
      <c r="A55" s="161"/>
    </row>
    <row r="56" ht="12.75" customHeight="1">
      <c r="A56" s="161"/>
    </row>
    <row r="57" ht="12.75" customHeight="1">
      <c r="A57" s="161"/>
    </row>
    <row r="58" ht="12.75" customHeight="1">
      <c r="A58" s="161"/>
    </row>
    <row r="59" ht="12.75" customHeight="1">
      <c r="A59" s="161"/>
    </row>
    <row r="60" ht="12.75" customHeight="1">
      <c r="A60" s="161"/>
    </row>
    <row r="61" ht="12.75" customHeight="1">
      <c r="A61" s="199"/>
    </row>
    <row r="62" ht="12.75" customHeight="1">
      <c r="A62" s="199"/>
    </row>
    <row r="63" ht="12.75" customHeight="1">
      <c r="A63" s="199"/>
    </row>
    <row r="64" ht="12.75" customHeight="1">
      <c r="A64" s="161"/>
    </row>
    <row r="65" ht="12.75" customHeight="1">
      <c r="A65" s="161"/>
    </row>
    <row r="66" ht="12.75" customHeight="1">
      <c r="A66" s="161"/>
    </row>
    <row r="67" ht="12.75" customHeight="1">
      <c r="A67" s="161"/>
    </row>
    <row r="68" ht="12.75" customHeight="1">
      <c r="A68" s="161"/>
    </row>
    <row r="69" ht="12.75" customHeight="1">
      <c r="A69" s="161"/>
    </row>
    <row r="70" ht="12.75" customHeight="1">
      <c r="A70" s="161"/>
    </row>
    <row r="71" ht="12.75" customHeight="1">
      <c r="A71" s="161"/>
    </row>
    <row r="72" ht="12.75" customHeight="1">
      <c r="A72" s="161"/>
    </row>
    <row r="73" ht="12.75" customHeight="1">
      <c r="A73" s="161"/>
    </row>
    <row r="74" ht="12.75" customHeight="1">
      <c r="A74" s="161"/>
    </row>
    <row r="75" ht="12.75" customHeight="1">
      <c r="A75" s="161"/>
    </row>
    <row r="76" ht="12.75" customHeight="1">
      <c r="A76" s="161"/>
    </row>
    <row r="77" ht="12.75" customHeight="1">
      <c r="A77" s="161"/>
    </row>
    <row r="78" ht="12.75" customHeight="1">
      <c r="A78" s="161"/>
    </row>
    <row r="79" ht="12.75" customHeight="1">
      <c r="A79" s="161"/>
    </row>
    <row r="80" ht="12.75" customHeight="1">
      <c r="A80" s="161"/>
    </row>
    <row r="81" ht="12.75" customHeight="1">
      <c r="A81" s="161"/>
    </row>
    <row r="82" ht="12.75" customHeight="1">
      <c r="A82" s="161"/>
    </row>
    <row r="83" ht="12.75" customHeight="1">
      <c r="A83" s="161"/>
    </row>
    <row r="84" ht="12.75" customHeight="1">
      <c r="A84" s="161"/>
    </row>
    <row r="85" ht="12.75" customHeight="1">
      <c r="A85" s="161"/>
    </row>
    <row r="86" ht="12.75" customHeight="1">
      <c r="A86" s="161"/>
    </row>
    <row r="87" ht="12.75" customHeight="1">
      <c r="A87" s="161"/>
    </row>
    <row r="88" ht="12.75" customHeight="1">
      <c r="A88" s="161"/>
    </row>
    <row r="89" ht="12.75" customHeight="1">
      <c r="A89" s="161"/>
    </row>
    <row r="90" ht="12.75" customHeight="1">
      <c r="A90" s="161"/>
    </row>
    <row r="91" ht="12.75" customHeight="1">
      <c r="A91" s="161"/>
    </row>
    <row r="92" ht="12.75" customHeight="1">
      <c r="A92" s="161"/>
    </row>
    <row r="93" ht="12.75" customHeight="1">
      <c r="A93" s="161"/>
    </row>
    <row r="94" ht="12.75" customHeight="1">
      <c r="A94" s="161"/>
    </row>
    <row r="95" ht="12.75" customHeight="1">
      <c r="A95" s="161"/>
    </row>
    <row r="96" ht="12.75" customHeight="1">
      <c r="A96" s="161"/>
    </row>
    <row r="97" ht="12.75" customHeight="1">
      <c r="A97" s="161"/>
    </row>
    <row r="98" ht="12.75" customHeight="1">
      <c r="A98" s="161"/>
    </row>
    <row r="99" ht="12.75" customHeight="1">
      <c r="A99" s="161"/>
    </row>
    <row r="100" ht="12.75" customHeight="1">
      <c r="A100" s="161"/>
    </row>
    <row r="101" ht="12.75" customHeight="1">
      <c r="A101" s="161"/>
    </row>
    <row r="102" ht="12.75" customHeight="1">
      <c r="A102" s="161"/>
    </row>
    <row r="103" ht="12.75" customHeight="1">
      <c r="A103" s="161"/>
    </row>
    <row r="104" ht="12.75" customHeight="1">
      <c r="A104" s="161"/>
    </row>
    <row r="105" ht="12.75" customHeight="1">
      <c r="A105" s="161"/>
    </row>
    <row r="106" ht="12.75">
      <c r="A106" s="161"/>
    </row>
    <row r="107" ht="12.75">
      <c r="A107" s="161"/>
    </row>
    <row r="108" ht="12.75">
      <c r="A108" s="161"/>
    </row>
    <row r="109" ht="12.75">
      <c r="A109" s="161"/>
    </row>
    <row r="110" ht="12.75">
      <c r="A110" s="161"/>
    </row>
    <row r="111" ht="12.75">
      <c r="A111" s="161"/>
    </row>
    <row r="112" ht="12.75">
      <c r="A112" s="161"/>
    </row>
    <row r="113" ht="12.75">
      <c r="A113" s="161"/>
    </row>
    <row r="114" ht="12.75">
      <c r="A114" s="161"/>
    </row>
    <row r="115" ht="12.75">
      <c r="A115" s="161"/>
    </row>
    <row r="116" ht="12.75">
      <c r="A116" s="161"/>
    </row>
    <row r="117" ht="12.75">
      <c r="A117" s="161"/>
    </row>
    <row r="118" ht="12.75">
      <c r="A118" s="161"/>
    </row>
    <row r="119" ht="12.75">
      <c r="A119" s="161"/>
    </row>
    <row r="120" ht="12.75">
      <c r="A120" s="161"/>
    </row>
    <row r="121" ht="12.75">
      <c r="A121" s="161"/>
    </row>
    <row r="122" ht="12.75">
      <c r="A122" s="161"/>
    </row>
    <row r="123" ht="12.75">
      <c r="A123" s="161"/>
    </row>
    <row r="124" ht="12.75">
      <c r="A124" s="161"/>
    </row>
    <row r="125" ht="12.75">
      <c r="A125" s="161"/>
    </row>
    <row r="126" ht="12.75">
      <c r="A126" s="161"/>
    </row>
    <row r="127" ht="12.75">
      <c r="A127" s="161"/>
    </row>
    <row r="128" ht="12.75">
      <c r="A128" s="161"/>
    </row>
    <row r="129" ht="12.75">
      <c r="A129" s="161"/>
    </row>
  </sheetData>
  <sheetProtection/>
  <printOptions/>
  <pageMargins left="0.35433070866141736" right="0.2755905511811024" top="0.3937007874015748" bottom="0.07874015748031496" header="0.31496062992125984" footer="0.1968503937007874"/>
  <pageSetup horizontalDpi="600" verticalDpi="600" orientation="landscape" paperSize="9" scale="8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5.xml><?xml version="1.0" encoding="utf-8"?>
<worksheet xmlns="http://schemas.openxmlformats.org/spreadsheetml/2006/main" xmlns:r="http://schemas.openxmlformats.org/officeDocument/2006/relationships">
  <dimension ref="A1:CU44"/>
  <sheetViews>
    <sheetView showGridLines="0" zoomScaleSheetLayoutView="75"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11.421875" defaultRowHeight="12.75"/>
  <cols>
    <col min="1" max="1" width="70.00390625" style="41" bestFit="1" customWidth="1"/>
    <col min="2" max="7" width="8.7109375" style="6" customWidth="1"/>
    <col min="8" max="9" width="8.7109375" style="90" customWidth="1"/>
    <col min="10" max="10" width="2.28125" style="5" customWidth="1"/>
    <col min="11" max="16384" width="11.421875" style="5" customWidth="1"/>
  </cols>
  <sheetData>
    <row r="1" spans="1:72" s="9" customFormat="1" ht="19.5" customHeight="1">
      <c r="A1" s="158" t="s">
        <v>121</v>
      </c>
      <c r="F1" s="10"/>
      <c r="H1" s="19"/>
      <c r="I1" s="19"/>
      <c r="J1" s="10"/>
      <c r="K1" s="19"/>
      <c r="L1" s="19"/>
      <c r="M1" s="19"/>
      <c r="N1" s="19"/>
      <c r="O1" s="19"/>
      <c r="Q1" s="19"/>
      <c r="R1" s="19"/>
      <c r="S1" s="10"/>
      <c r="T1" s="10"/>
      <c r="U1" s="19"/>
      <c r="V1" s="19"/>
      <c r="W1" s="19"/>
      <c r="X1" s="19"/>
      <c r="Y1" s="19"/>
      <c r="Z1" s="19"/>
      <c r="AA1" s="19"/>
      <c r="AB1" s="19"/>
      <c r="AC1" s="19"/>
      <c r="AE1" s="10"/>
      <c r="AF1" s="19"/>
      <c r="AG1" s="10"/>
      <c r="AH1" s="10"/>
      <c r="AI1" s="10"/>
      <c r="AJ1" s="19"/>
      <c r="AK1" s="19"/>
      <c r="AL1" s="19"/>
      <c r="AM1" s="19"/>
      <c r="AN1" s="19"/>
      <c r="AO1" s="19"/>
      <c r="AP1" s="19"/>
      <c r="AQ1" s="19"/>
      <c r="AT1" s="10"/>
      <c r="AU1" s="19"/>
      <c r="AV1" s="10"/>
      <c r="AW1" s="10"/>
      <c r="AX1" s="10"/>
      <c r="AY1" s="19"/>
      <c r="AZ1" s="19"/>
      <c r="BA1" s="19"/>
      <c r="BB1" s="19"/>
      <c r="BC1" s="19"/>
      <c r="BD1" s="19"/>
      <c r="BE1" s="19"/>
      <c r="BF1" s="19"/>
      <c r="BH1" s="19"/>
      <c r="BI1" s="19"/>
      <c r="BJ1" s="10"/>
      <c r="BK1" s="10"/>
      <c r="BL1" s="10"/>
      <c r="BM1" s="19"/>
      <c r="BN1" s="19"/>
      <c r="BO1" s="19"/>
      <c r="BP1" s="19"/>
      <c r="BQ1" s="19"/>
      <c r="BR1" s="19"/>
      <c r="BS1" s="19"/>
      <c r="BT1" s="19"/>
    </row>
    <row r="2" spans="1:72" s="9" customFormat="1" ht="19.5" customHeight="1">
      <c r="A2" s="159" t="str">
        <f>'Balance Sheets'!A2</f>
        <v>By segments and quarters as of 30 June 2015</v>
      </c>
      <c r="F2" s="10"/>
      <c r="H2" s="19"/>
      <c r="I2" s="19"/>
      <c r="J2" s="10"/>
      <c r="K2" s="19"/>
      <c r="L2" s="19"/>
      <c r="M2" s="19"/>
      <c r="N2" s="19"/>
      <c r="O2" s="19"/>
      <c r="Q2" s="19"/>
      <c r="R2" s="19"/>
      <c r="S2" s="10"/>
      <c r="T2" s="10"/>
      <c r="U2" s="19"/>
      <c r="V2" s="19"/>
      <c r="W2" s="19"/>
      <c r="X2" s="19"/>
      <c r="Y2" s="19"/>
      <c r="Z2" s="19"/>
      <c r="AA2" s="19"/>
      <c r="AB2" s="19"/>
      <c r="AC2" s="19"/>
      <c r="AE2" s="10"/>
      <c r="AF2" s="19"/>
      <c r="AG2" s="10"/>
      <c r="AH2" s="10"/>
      <c r="AI2" s="10"/>
      <c r="AJ2" s="19"/>
      <c r="AK2" s="19"/>
      <c r="AL2" s="19"/>
      <c r="AM2" s="19"/>
      <c r="AN2" s="19"/>
      <c r="AO2" s="19"/>
      <c r="AP2" s="19"/>
      <c r="AQ2" s="19"/>
      <c r="AT2" s="10"/>
      <c r="AU2" s="19"/>
      <c r="AV2" s="10"/>
      <c r="AW2" s="10"/>
      <c r="AX2" s="10"/>
      <c r="AY2" s="19"/>
      <c r="AZ2" s="19"/>
      <c r="BA2" s="19"/>
      <c r="BB2" s="19"/>
      <c r="BC2" s="19"/>
      <c r="BD2" s="19"/>
      <c r="BE2" s="19"/>
      <c r="BF2" s="19"/>
      <c r="BH2" s="19"/>
      <c r="BI2" s="19"/>
      <c r="BJ2" s="10"/>
      <c r="BK2" s="10"/>
      <c r="BL2" s="10"/>
      <c r="BM2" s="19"/>
      <c r="BN2" s="19"/>
      <c r="BO2" s="19"/>
      <c r="BP2" s="19"/>
      <c r="BQ2" s="19"/>
      <c r="BR2" s="19"/>
      <c r="BS2" s="19"/>
      <c r="BT2" s="19"/>
    </row>
    <row r="3" spans="1:72" s="14" customFormat="1" ht="12" customHeight="1">
      <c r="A3" s="160"/>
      <c r="F3" s="8"/>
      <c r="H3" s="21"/>
      <c r="I3" s="21"/>
      <c r="J3" s="8"/>
      <c r="K3" s="21"/>
      <c r="L3" s="21"/>
      <c r="M3" s="21"/>
      <c r="N3" s="21"/>
      <c r="O3" s="21"/>
      <c r="Q3" s="21"/>
      <c r="R3" s="21"/>
      <c r="S3" s="8"/>
      <c r="T3" s="8"/>
      <c r="U3" s="21"/>
      <c r="V3" s="21"/>
      <c r="W3" s="21"/>
      <c r="X3" s="21"/>
      <c r="Y3" s="21"/>
      <c r="Z3" s="21"/>
      <c r="AA3" s="21"/>
      <c r="AB3" s="21"/>
      <c r="AC3" s="21"/>
      <c r="AE3" s="8"/>
      <c r="AF3" s="21"/>
      <c r="AG3" s="8"/>
      <c r="AH3" s="8"/>
      <c r="AI3" s="8"/>
      <c r="AJ3" s="21"/>
      <c r="AK3" s="21"/>
      <c r="AL3" s="21"/>
      <c r="AM3" s="21"/>
      <c r="AN3" s="21"/>
      <c r="AO3" s="21"/>
      <c r="AP3" s="21"/>
      <c r="AQ3" s="21"/>
      <c r="AT3" s="8"/>
      <c r="AU3" s="21"/>
      <c r="AV3" s="8"/>
      <c r="AW3" s="8"/>
      <c r="AX3" s="8"/>
      <c r="AY3" s="21"/>
      <c r="AZ3" s="21"/>
      <c r="BA3" s="21"/>
      <c r="BB3" s="21"/>
      <c r="BC3" s="21"/>
      <c r="BD3" s="21"/>
      <c r="BE3" s="21"/>
      <c r="BF3" s="21"/>
      <c r="BH3" s="21"/>
      <c r="BI3" s="21"/>
      <c r="BJ3" s="8"/>
      <c r="BK3" s="8"/>
      <c r="BL3" s="8"/>
      <c r="BM3" s="21"/>
      <c r="BN3" s="21"/>
      <c r="BO3" s="21"/>
      <c r="BP3" s="21"/>
      <c r="BQ3" s="21"/>
      <c r="BR3" s="21"/>
      <c r="BS3" s="21"/>
      <c r="BT3" s="21"/>
    </row>
    <row r="4" spans="1:9" s="41" customFormat="1" ht="18">
      <c r="A4" s="158" t="s">
        <v>21</v>
      </c>
      <c r="B4" s="87"/>
      <c r="C4" s="87"/>
      <c r="D4" s="87"/>
      <c r="E4" s="87"/>
      <c r="F4" s="87"/>
      <c r="G4" s="87"/>
      <c r="H4" s="86"/>
      <c r="I4" s="86"/>
    </row>
    <row r="5" spans="2:9" s="41" customFormat="1" ht="9" customHeight="1">
      <c r="B5" s="40"/>
      <c r="C5" s="40"/>
      <c r="D5" s="40"/>
      <c r="E5" s="40"/>
      <c r="F5" s="40"/>
      <c r="G5" s="40"/>
      <c r="H5" s="88"/>
      <c r="I5" s="88"/>
    </row>
    <row r="6" spans="1:10" ht="19.5" customHeight="1" thickBot="1">
      <c r="A6" s="89" t="s">
        <v>64</v>
      </c>
      <c r="B6" s="15" t="s">
        <v>118</v>
      </c>
      <c r="C6" s="18" t="s">
        <v>125</v>
      </c>
      <c r="D6" s="15" t="s">
        <v>126</v>
      </c>
      <c r="E6" s="15" t="s">
        <v>127</v>
      </c>
      <c r="F6" s="15">
        <v>2014</v>
      </c>
      <c r="G6" s="15" t="s">
        <v>130</v>
      </c>
      <c r="H6" s="18" t="s">
        <v>131</v>
      </c>
      <c r="I6" s="18" t="s">
        <v>129</v>
      </c>
      <c r="J6" s="117"/>
    </row>
    <row r="7" spans="1:10" ht="12.75">
      <c r="A7" s="42" t="s">
        <v>74</v>
      </c>
      <c r="B7" s="43">
        <v>15216.86356</v>
      </c>
      <c r="C7" s="44">
        <v>10846.468010000002</v>
      </c>
      <c r="D7" s="43">
        <v>11253.750609999996</v>
      </c>
      <c r="E7" s="43">
        <v>11005.330690000003</v>
      </c>
      <c r="F7" s="43">
        <f>SUM(B7:E7)</f>
        <v>48322.41287</v>
      </c>
      <c r="G7" s="43">
        <v>17338.7038</v>
      </c>
      <c r="H7" s="44">
        <v>11843.439149999998</v>
      </c>
      <c r="I7" s="197">
        <f aca="true" t="shared" si="0" ref="I7:I30">IF(OR(AND(C7&lt;0,H7&gt;0),AND(C7&gt;0,H7&lt;0),C7=0,C7="-",H7="-"),"-",(H7-C7)/C7)</f>
        <v>0.09191666255603476</v>
      </c>
      <c r="J7" s="118"/>
    </row>
    <row r="8" spans="1:10" ht="12.75">
      <c r="A8" s="45" t="s">
        <v>24</v>
      </c>
      <c r="B8" s="48">
        <v>-1226.96751</v>
      </c>
      <c r="C8" s="44">
        <v>-936.1265699999999</v>
      </c>
      <c r="D8" s="48">
        <v>-959.2647100000004</v>
      </c>
      <c r="E8" s="48">
        <v>-838.5263299999997</v>
      </c>
      <c r="F8" s="43">
        <f aca="true" t="shared" si="1" ref="F8:F15">SUM(B8:E8)</f>
        <v>-3960.88512</v>
      </c>
      <c r="G8" s="48">
        <v>-1499.6317099999999</v>
      </c>
      <c r="H8" s="44">
        <v>-1659.5023900000003</v>
      </c>
      <c r="I8" s="115">
        <f t="shared" si="0"/>
        <v>0.7727329222158501</v>
      </c>
      <c r="J8" s="118"/>
    </row>
    <row r="9" spans="1:10" ht="12.75">
      <c r="A9" s="46" t="s">
        <v>25</v>
      </c>
      <c r="B9" s="48">
        <v>-3580.1919700000003</v>
      </c>
      <c r="C9" s="49">
        <v>790.9600600000003</v>
      </c>
      <c r="D9" s="48">
        <v>885.0272199999999</v>
      </c>
      <c r="E9" s="48">
        <v>1301.89875</v>
      </c>
      <c r="F9" s="43">
        <f t="shared" si="1"/>
        <v>-602.30594</v>
      </c>
      <c r="G9" s="48">
        <v>-4320.0949900000005</v>
      </c>
      <c r="H9" s="49">
        <v>1368.6695600000003</v>
      </c>
      <c r="I9" s="119">
        <f t="shared" si="0"/>
        <v>0.7303902298176721</v>
      </c>
      <c r="J9" s="120"/>
    </row>
    <row r="10" spans="1:10" s="6" customFormat="1" ht="12.75">
      <c r="A10" s="42" t="s">
        <v>3</v>
      </c>
      <c r="B10" s="361">
        <f>SUM(B7:B9)</f>
        <v>10409.70408</v>
      </c>
      <c r="C10" s="44">
        <f>SUM(C7:C9)</f>
        <v>10701.301500000001</v>
      </c>
      <c r="D10" s="361">
        <f>SUM(D7:D9)</f>
        <v>11179.513119999996</v>
      </c>
      <c r="E10" s="361">
        <f>SUM(E7:E9)</f>
        <v>11468.703110000002</v>
      </c>
      <c r="F10" s="361">
        <f>SUM(B10:E10)</f>
        <v>43759.22181</v>
      </c>
      <c r="G10" s="361">
        <f>SUM(G7:G9)</f>
        <v>11518.9771</v>
      </c>
      <c r="H10" s="44">
        <f>SUM(H7:H9)</f>
        <v>11552.606319999999</v>
      </c>
      <c r="I10" s="115">
        <f t="shared" si="0"/>
        <v>0.07955152184059083</v>
      </c>
      <c r="J10" s="90"/>
    </row>
    <row r="11" spans="1:10" ht="12.75">
      <c r="A11" s="45" t="s">
        <v>4</v>
      </c>
      <c r="B11" s="48">
        <v>852.80587</v>
      </c>
      <c r="C11" s="44">
        <v>938.9682899999999</v>
      </c>
      <c r="D11" s="48">
        <v>897.1364000000003</v>
      </c>
      <c r="E11" s="48">
        <v>906.4817899999998</v>
      </c>
      <c r="F11" s="43">
        <f>SUM(B11:E11)</f>
        <v>3595.39235</v>
      </c>
      <c r="G11" s="48">
        <v>864.82458</v>
      </c>
      <c r="H11" s="44">
        <v>982.5183399999999</v>
      </c>
      <c r="I11" s="115">
        <f t="shared" si="0"/>
        <v>0.04638074625501991</v>
      </c>
      <c r="J11" s="118"/>
    </row>
    <row r="12" spans="1:10" ht="12.75">
      <c r="A12" s="45" t="s">
        <v>37</v>
      </c>
      <c r="B12" s="48">
        <v>14.38739</v>
      </c>
      <c r="C12" s="44">
        <v>1.3236599999999985</v>
      </c>
      <c r="D12" s="48">
        <v>4.2258900000000015</v>
      </c>
      <c r="E12" s="48">
        <v>-13.97991</v>
      </c>
      <c r="F12" s="43">
        <f t="shared" si="1"/>
        <v>5.95703</v>
      </c>
      <c r="G12" s="48">
        <v>62.19697</v>
      </c>
      <c r="H12" s="44">
        <v>-29.0659</v>
      </c>
      <c r="I12" s="115" t="str">
        <f t="shared" si="0"/>
        <v>-</v>
      </c>
      <c r="J12" s="118"/>
    </row>
    <row r="13" spans="1:10" ht="12.75">
      <c r="A13" s="45" t="s">
        <v>47</v>
      </c>
      <c r="B13" s="360">
        <v>26.164</v>
      </c>
      <c r="C13" s="44">
        <v>28.862699999999997</v>
      </c>
      <c r="D13" s="360">
        <v>74.05177999999998</v>
      </c>
      <c r="E13" s="360">
        <v>56.79101000000003</v>
      </c>
      <c r="F13" s="379">
        <f t="shared" si="1"/>
        <v>185.86949</v>
      </c>
      <c r="G13" s="360">
        <v>79.80037</v>
      </c>
      <c r="H13" s="44">
        <v>58.24646</v>
      </c>
      <c r="I13" s="115">
        <f t="shared" si="0"/>
        <v>1.0180530580992078</v>
      </c>
      <c r="J13" s="118"/>
    </row>
    <row r="14" spans="1:10" ht="12.75">
      <c r="A14" s="45" t="s">
        <v>26</v>
      </c>
      <c r="B14" s="48">
        <v>306.59649</v>
      </c>
      <c r="C14" s="44">
        <v>301.63599999999997</v>
      </c>
      <c r="D14" s="48">
        <v>347.16409999999996</v>
      </c>
      <c r="E14" s="48">
        <v>304.8402</v>
      </c>
      <c r="F14" s="43">
        <f t="shared" si="1"/>
        <v>1260.23679</v>
      </c>
      <c r="G14" s="48">
        <v>357.42359000000005</v>
      </c>
      <c r="H14" s="44">
        <v>357.63291999999996</v>
      </c>
      <c r="I14" s="115">
        <f t="shared" si="0"/>
        <v>0.1856440212706706</v>
      </c>
      <c r="J14" s="118"/>
    </row>
    <row r="15" spans="1:10" s="7" customFormat="1" ht="12.75">
      <c r="A15" s="66" t="s">
        <v>0</v>
      </c>
      <c r="B15" s="48">
        <v>28.74883</v>
      </c>
      <c r="C15" s="44">
        <v>10.74889</v>
      </c>
      <c r="D15" s="48">
        <v>6.5653799999999976</v>
      </c>
      <c r="E15" s="48">
        <v>14.259569999999997</v>
      </c>
      <c r="F15" s="43">
        <f t="shared" si="1"/>
        <v>60.322669999999995</v>
      </c>
      <c r="G15" s="48">
        <v>14.55524</v>
      </c>
      <c r="H15" s="44">
        <v>236.72991</v>
      </c>
      <c r="I15" s="119">
        <f t="shared" si="0"/>
        <v>21.02366104779191</v>
      </c>
      <c r="J15" s="121"/>
    </row>
    <row r="16" spans="1:10" ht="12.75">
      <c r="A16" s="97" t="s">
        <v>27</v>
      </c>
      <c r="B16" s="137">
        <f aca="true" t="shared" si="2" ref="B16:H16">SUM(B10:B15)</f>
        <v>11638.40666</v>
      </c>
      <c r="C16" s="138">
        <f t="shared" si="2"/>
        <v>11982.841040000003</v>
      </c>
      <c r="D16" s="137">
        <f t="shared" si="2"/>
        <v>12508.656669999995</v>
      </c>
      <c r="E16" s="137">
        <f t="shared" si="2"/>
        <v>12737.095770000004</v>
      </c>
      <c r="F16" s="137">
        <f t="shared" si="2"/>
        <v>48867.000140000004</v>
      </c>
      <c r="G16" s="137">
        <f t="shared" si="2"/>
        <v>12897.777850000002</v>
      </c>
      <c r="H16" s="138">
        <f t="shared" si="2"/>
        <v>13158.66805</v>
      </c>
      <c r="I16" s="119">
        <f t="shared" si="0"/>
        <v>0.09812589569326349</v>
      </c>
      <c r="J16" s="122"/>
    </row>
    <row r="17" spans="1:10" ht="12.75">
      <c r="A17" s="45" t="s">
        <v>9</v>
      </c>
      <c r="B17" s="48">
        <v>-6727.48533</v>
      </c>
      <c r="C17" s="44">
        <v>-7085.9959499999995</v>
      </c>
      <c r="D17" s="48">
        <v>-7365.689180000001</v>
      </c>
      <c r="E17" s="48">
        <v>-7698.409879999999</v>
      </c>
      <c r="F17" s="43">
        <f aca="true" t="shared" si="3" ref="F17:F25">SUM(B17:E17)</f>
        <v>-28877.58034</v>
      </c>
      <c r="G17" s="48">
        <v>-7651.14921</v>
      </c>
      <c r="H17" s="44">
        <v>-7591.769489999999</v>
      </c>
      <c r="I17" s="115">
        <f t="shared" si="0"/>
        <v>0.07137649295438833</v>
      </c>
      <c r="J17" s="118"/>
    </row>
    <row r="18" spans="1:10" ht="12.75">
      <c r="A18" s="45" t="s">
        <v>41</v>
      </c>
      <c r="B18" s="48">
        <v>-125.01891</v>
      </c>
      <c r="C18" s="44">
        <v>-135.22250000000003</v>
      </c>
      <c r="D18" s="48">
        <v>-167.65191999999996</v>
      </c>
      <c r="E18" s="48">
        <v>-110.41185000000007</v>
      </c>
      <c r="F18" s="43">
        <f t="shared" si="3"/>
        <v>-538.3051800000001</v>
      </c>
      <c r="G18" s="48">
        <v>-173.47579000000002</v>
      </c>
      <c r="H18" s="44">
        <v>-117.88657999999998</v>
      </c>
      <c r="I18" s="115">
        <f t="shared" si="0"/>
        <v>-0.12820292480911122</v>
      </c>
      <c r="J18" s="118"/>
    </row>
    <row r="19" spans="1:10" ht="12.75">
      <c r="A19" s="45" t="s">
        <v>35</v>
      </c>
      <c r="B19" s="48">
        <v>-12.52787</v>
      </c>
      <c r="C19" s="44">
        <v>-16.8272</v>
      </c>
      <c r="D19" s="48">
        <v>-19.575329999999997</v>
      </c>
      <c r="E19" s="48">
        <v>-21.651689999999995</v>
      </c>
      <c r="F19" s="43">
        <f>SUM(B19:E19)</f>
        <v>-70.58209</v>
      </c>
      <c r="G19" s="48">
        <v>-21.85979</v>
      </c>
      <c r="H19" s="44">
        <v>-21.243059999999996</v>
      </c>
      <c r="I19" s="115">
        <f t="shared" si="0"/>
        <v>0.26242393268042186</v>
      </c>
      <c r="J19" s="118"/>
    </row>
    <row r="20" spans="1:10" ht="12.75">
      <c r="A20" s="45" t="s">
        <v>48</v>
      </c>
      <c r="B20" s="48">
        <v>-4.754</v>
      </c>
      <c r="C20" s="44">
        <v>-1.3420000000000005</v>
      </c>
      <c r="D20" s="48">
        <v>-4.189209999999999</v>
      </c>
      <c r="E20" s="48">
        <v>-9.977979999999999</v>
      </c>
      <c r="F20" s="43">
        <f t="shared" si="3"/>
        <v>-20.263189999999998</v>
      </c>
      <c r="G20" s="48">
        <v>-2.053</v>
      </c>
      <c r="H20" s="44">
        <v>-5.2163900000000005</v>
      </c>
      <c r="I20" s="115">
        <f t="shared" si="0"/>
        <v>2.8870268256333818</v>
      </c>
      <c r="J20" s="118"/>
    </row>
    <row r="21" spans="1:10" ht="12.75">
      <c r="A21" s="45" t="s">
        <v>12</v>
      </c>
      <c r="B21" s="48">
        <v>-69.35128999999999</v>
      </c>
      <c r="C21" s="44">
        <v>-74.4774</v>
      </c>
      <c r="D21" s="48">
        <v>-87.91170000000002</v>
      </c>
      <c r="E21" s="48">
        <v>-91.3617099999999</v>
      </c>
      <c r="F21" s="43">
        <f>SUM(B21:E21)</f>
        <v>-323.10209999999995</v>
      </c>
      <c r="G21" s="48">
        <v>-74.96821000000001</v>
      </c>
      <c r="H21" s="44">
        <v>-86.71955999999999</v>
      </c>
      <c r="I21" s="115">
        <f t="shared" si="0"/>
        <v>0.16437415914089354</v>
      </c>
      <c r="J21" s="118"/>
    </row>
    <row r="22" spans="1:10" ht="12.75">
      <c r="A22" s="45" t="s">
        <v>134</v>
      </c>
      <c r="B22" s="48">
        <v>-2912.12258</v>
      </c>
      <c r="C22" s="44">
        <v>-3035.7012299999997</v>
      </c>
      <c r="D22" s="48">
        <v>-3089.182820000002</v>
      </c>
      <c r="E22" s="48">
        <v>-3363.2121799999986</v>
      </c>
      <c r="F22" s="43">
        <f t="shared" si="3"/>
        <v>-12400.21881</v>
      </c>
      <c r="G22" s="48">
        <v>-3248.85961</v>
      </c>
      <c r="H22" s="44">
        <v>-3207.61724</v>
      </c>
      <c r="I22" s="115">
        <f t="shared" si="0"/>
        <v>0.05663139979028845</v>
      </c>
      <c r="J22" s="118"/>
    </row>
    <row r="23" spans="1:10" ht="12.75">
      <c r="A23" s="45" t="s">
        <v>14</v>
      </c>
      <c r="B23" s="48">
        <v>-290.90533</v>
      </c>
      <c r="C23" s="44">
        <v>-279.94149999999996</v>
      </c>
      <c r="D23" s="48">
        <v>-322.66843000000006</v>
      </c>
      <c r="E23" s="48">
        <v>-286.74083999999993</v>
      </c>
      <c r="F23" s="43">
        <f>SUM(B23:E23)</f>
        <v>-1180.2561</v>
      </c>
      <c r="G23" s="48">
        <v>-344.29166</v>
      </c>
      <c r="H23" s="44">
        <v>-335.72863000000007</v>
      </c>
      <c r="I23" s="115">
        <f t="shared" si="0"/>
        <v>0.19928138557520092</v>
      </c>
      <c r="J23" s="118"/>
    </row>
    <row r="24" spans="1:10" ht="12.75">
      <c r="A24" s="45" t="s">
        <v>16</v>
      </c>
      <c r="B24" s="48">
        <v>-1.02563</v>
      </c>
      <c r="C24" s="44">
        <v>-0.3765400000000001</v>
      </c>
      <c r="D24" s="48">
        <v>-5.03036</v>
      </c>
      <c r="E24" s="48">
        <v>-23.42013</v>
      </c>
      <c r="F24" s="43">
        <f>SUM(B24:E24)</f>
        <v>-29.85266</v>
      </c>
      <c r="G24" s="48">
        <v>-90.0469</v>
      </c>
      <c r="H24" s="44">
        <v>-39.659730000000025</v>
      </c>
      <c r="I24" s="115">
        <f t="shared" si="0"/>
        <v>104.32673819514531</v>
      </c>
      <c r="J24" s="118"/>
    </row>
    <row r="25" spans="1:15" s="7" customFormat="1" ht="12.75">
      <c r="A25" s="66" t="s">
        <v>1</v>
      </c>
      <c r="B25" s="48">
        <v>-5.79395</v>
      </c>
      <c r="C25" s="44">
        <v>-7.777920000000001</v>
      </c>
      <c r="D25" s="48">
        <v>-24.35341</v>
      </c>
      <c r="E25" s="48">
        <v>-6.933799999999998</v>
      </c>
      <c r="F25" s="43">
        <f t="shared" si="3"/>
        <v>-44.85908</v>
      </c>
      <c r="G25" s="48">
        <v>-6.399640000000001</v>
      </c>
      <c r="H25" s="44">
        <v>-7.472239999999998</v>
      </c>
      <c r="I25" s="119">
        <f t="shared" si="0"/>
        <v>-0.03930099563893719</v>
      </c>
      <c r="J25" s="121"/>
      <c r="O25" s="5"/>
    </row>
    <row r="26" spans="1:10" ht="13.5" thickBot="1">
      <c r="A26" s="96" t="s">
        <v>28</v>
      </c>
      <c r="B26" s="153">
        <f aca="true" t="shared" si="4" ref="B26:H26">SUM(B17:B25)</f>
        <v>-10148.984889999998</v>
      </c>
      <c r="C26" s="154">
        <f t="shared" si="4"/>
        <v>-10637.66224</v>
      </c>
      <c r="D26" s="153">
        <f t="shared" si="4"/>
        <v>-11086.252360000002</v>
      </c>
      <c r="E26" s="153">
        <f t="shared" si="4"/>
        <v>-11612.12006</v>
      </c>
      <c r="F26" s="153">
        <f t="shared" si="4"/>
        <v>-43485.01955</v>
      </c>
      <c r="G26" s="153">
        <f t="shared" si="4"/>
        <v>-11613.10381</v>
      </c>
      <c r="H26" s="154">
        <f t="shared" si="4"/>
        <v>-11413.312919999997</v>
      </c>
      <c r="I26" s="141">
        <f t="shared" si="0"/>
        <v>0.07291552058152177</v>
      </c>
      <c r="J26" s="155"/>
    </row>
    <row r="27" spans="1:10" ht="13.5" thickBot="1">
      <c r="A27" s="85" t="s">
        <v>29</v>
      </c>
      <c r="B27" s="50">
        <f aca="true" t="shared" si="5" ref="B27:H27">B16+B26</f>
        <v>1489.4217700000027</v>
      </c>
      <c r="C27" s="63">
        <f t="shared" si="5"/>
        <v>1345.1788000000033</v>
      </c>
      <c r="D27" s="50">
        <f t="shared" si="5"/>
        <v>1422.4043099999926</v>
      </c>
      <c r="E27" s="50">
        <f t="shared" si="5"/>
        <v>1124.9757100000043</v>
      </c>
      <c r="F27" s="50">
        <f t="shared" si="5"/>
        <v>5381.9805900000065</v>
      </c>
      <c r="G27" s="50">
        <f t="shared" si="5"/>
        <v>1284.6740400000017</v>
      </c>
      <c r="H27" s="63">
        <f t="shared" si="5"/>
        <v>1745.3551300000036</v>
      </c>
      <c r="I27" s="141">
        <f t="shared" si="0"/>
        <v>0.29748932260900873</v>
      </c>
      <c r="J27" s="123"/>
    </row>
    <row r="28" spans="1:10" ht="12.75">
      <c r="A28" s="45" t="s">
        <v>38</v>
      </c>
      <c r="B28" s="48">
        <v>-59.165510000000005</v>
      </c>
      <c r="C28" s="44">
        <v>-2.9099999999999966</v>
      </c>
      <c r="D28" s="48">
        <v>-15.38562000000001</v>
      </c>
      <c r="E28" s="48">
        <v>-36.948299999999975</v>
      </c>
      <c r="F28" s="43">
        <f>SUM(B28:E28)</f>
        <v>-114.40942999999999</v>
      </c>
      <c r="G28" s="48">
        <v>-17.63615</v>
      </c>
      <c r="H28" s="44">
        <v>-20.083239999999996</v>
      </c>
      <c r="I28" s="115">
        <f t="shared" si="0"/>
        <v>5.901457044673546</v>
      </c>
      <c r="J28" s="118"/>
    </row>
    <row r="29" spans="1:10" ht="12.75">
      <c r="A29" s="45" t="s">
        <v>68</v>
      </c>
      <c r="B29" s="48">
        <v>83.16941</v>
      </c>
      <c r="C29" s="44">
        <v>113.79578000000001</v>
      </c>
      <c r="D29" s="48">
        <v>158.24446</v>
      </c>
      <c r="E29" s="48">
        <v>107.79094999999995</v>
      </c>
      <c r="F29" s="43">
        <f>SUM(B29:E29)</f>
        <v>463.00059999999996</v>
      </c>
      <c r="G29" s="48">
        <v>227.65415</v>
      </c>
      <c r="H29" s="44">
        <v>206.84151999999997</v>
      </c>
      <c r="I29" s="115">
        <f t="shared" si="0"/>
        <v>0.8176554526011418</v>
      </c>
      <c r="J29" s="118"/>
    </row>
    <row r="30" spans="1:10" ht="12.75">
      <c r="A30" s="45" t="s">
        <v>50</v>
      </c>
      <c r="B30" s="48">
        <v>-57.01026</v>
      </c>
      <c r="C30" s="44">
        <v>-19.78587999999999</v>
      </c>
      <c r="D30" s="48">
        <v>-41.79605000000001</v>
      </c>
      <c r="E30" s="48">
        <v>-49.88744000000001</v>
      </c>
      <c r="F30" s="43">
        <f>SUM(B30:E30)</f>
        <v>-168.47963000000001</v>
      </c>
      <c r="G30" s="48">
        <v>-16.957240000000002</v>
      </c>
      <c r="H30" s="44">
        <v>-39.35606</v>
      </c>
      <c r="I30" s="115">
        <f t="shared" si="0"/>
        <v>0.9890982862526213</v>
      </c>
      <c r="J30" s="118"/>
    </row>
    <row r="31" spans="1:10" ht="12.75">
      <c r="A31" s="45" t="s">
        <v>133</v>
      </c>
      <c r="B31" s="48">
        <v>-536.71065</v>
      </c>
      <c r="C31" s="44">
        <v>0</v>
      </c>
      <c r="D31" s="48">
        <v>0</v>
      </c>
      <c r="E31" s="48">
        <v>0</v>
      </c>
      <c r="F31" s="43">
        <f>SUM(B31:E31)</f>
        <v>-536.71065</v>
      </c>
      <c r="G31" s="48">
        <v>-180.57744</v>
      </c>
      <c r="H31" s="44">
        <v>-3.000000000952241E-05</v>
      </c>
      <c r="I31" s="115" t="str">
        <f>IF(OR(AND(C31&lt;0,H31&gt;0),AND(C31&gt;0,H31&lt;0),SUM(C31)=0,C31="-",H31="-"),"-",(H31-C31)/C31)</f>
        <v>-</v>
      </c>
      <c r="J31" s="118"/>
    </row>
    <row r="32" spans="1:10" ht="12.75">
      <c r="A32" s="46" t="s">
        <v>15</v>
      </c>
      <c r="B32" s="362">
        <v>-6.4949200000000005</v>
      </c>
      <c r="C32" s="49">
        <v>-6.10918</v>
      </c>
      <c r="D32" s="362">
        <v>-14.68923</v>
      </c>
      <c r="E32" s="362">
        <v>-22.06029</v>
      </c>
      <c r="F32" s="377">
        <f>SUM(B32:E32)</f>
        <v>-49.35362</v>
      </c>
      <c r="G32" s="362">
        <v>-12.85425</v>
      </c>
      <c r="H32" s="49">
        <v>-17.00584</v>
      </c>
      <c r="I32" s="119">
        <f>IF(OR(AND(C32&lt;0,H32&gt;0),AND(C32&gt;0,H32&lt;0),C32=0,C32="-",H32="-"),"-",(H32-C32)/C32)</f>
        <v>1.7836534526728625</v>
      </c>
      <c r="J32" s="120"/>
    </row>
    <row r="33" spans="1:10" s="6" customFormat="1" ht="13.5" thickBot="1">
      <c r="A33" s="42" t="s">
        <v>30</v>
      </c>
      <c r="B33" s="43">
        <f aca="true" t="shared" si="6" ref="B33:H33">SUM(B28:B32)</f>
        <v>-576.2119299999999</v>
      </c>
      <c r="C33" s="44">
        <f t="shared" si="6"/>
        <v>84.99072000000002</v>
      </c>
      <c r="D33" s="43">
        <f t="shared" si="6"/>
        <v>86.37355999999998</v>
      </c>
      <c r="E33" s="43">
        <f t="shared" si="6"/>
        <v>-1.105080000000033</v>
      </c>
      <c r="F33" s="43">
        <f t="shared" si="6"/>
        <v>-405.95273</v>
      </c>
      <c r="G33" s="43">
        <f t="shared" si="6"/>
        <v>-0.37093000000003684</v>
      </c>
      <c r="H33" s="44">
        <f t="shared" si="6"/>
        <v>130.39634999999998</v>
      </c>
      <c r="I33" s="141">
        <f>IF(OR(AND(C33&lt;0,H33&gt;0),AND(C33&gt;0,H33&lt;0),C33=0,C33="-",H33="-"),"-",(H33-C33)/C33)</f>
        <v>0.5342422090317619</v>
      </c>
      <c r="J33" s="90"/>
    </row>
    <row r="34" spans="1:10" s="7" customFormat="1" ht="12.75">
      <c r="A34" s="200" t="s">
        <v>55</v>
      </c>
      <c r="B34" s="205">
        <f aca="true" t="shared" si="7" ref="B34:H34">B33+B27</f>
        <v>913.2098400000027</v>
      </c>
      <c r="C34" s="206">
        <f t="shared" si="7"/>
        <v>1430.1695200000033</v>
      </c>
      <c r="D34" s="205">
        <f t="shared" si="7"/>
        <v>1508.7778699999926</v>
      </c>
      <c r="E34" s="205">
        <f t="shared" si="7"/>
        <v>1123.8706300000042</v>
      </c>
      <c r="F34" s="205">
        <f t="shared" si="7"/>
        <v>4976.0278600000065</v>
      </c>
      <c r="G34" s="205">
        <f t="shared" si="7"/>
        <v>1284.3031100000017</v>
      </c>
      <c r="H34" s="206">
        <f t="shared" si="7"/>
        <v>1875.7514800000035</v>
      </c>
      <c r="I34" s="115">
        <f>IF(OR(AND(C34&lt;0,H34&gt;0),AND(C34&gt;0,H34&lt;0),C34=0,C34="-",H34="-"),"-",(H34-C34)/C34)</f>
        <v>0.3115588423391929</v>
      </c>
      <c r="J34" s="207"/>
    </row>
    <row r="35" spans="1:10" ht="13.5" thickBot="1">
      <c r="A35" s="45" t="s">
        <v>19</v>
      </c>
      <c r="B35" s="48">
        <v>-268.14593</v>
      </c>
      <c r="C35" s="44">
        <v>-460.7819099999999</v>
      </c>
      <c r="D35" s="48">
        <v>-426.0524100000001</v>
      </c>
      <c r="E35" s="48">
        <v>-372.8087599999999</v>
      </c>
      <c r="F35" s="43">
        <f>SUM(B35:E35)</f>
        <v>-1527.78901</v>
      </c>
      <c r="G35" s="48">
        <v>-362.19408000000004</v>
      </c>
      <c r="H35" s="44">
        <v>-532.15491</v>
      </c>
      <c r="I35" s="141">
        <f>IF(OR(AND(C35&lt;0,H35&gt;0),AND(C35&gt;0,H35&lt;0),C35=0,C35="-",H35="-"),"-",(H35-C35)/C35)</f>
        <v>0.15489540377138517</v>
      </c>
      <c r="J35" s="118"/>
    </row>
    <row r="36" spans="1:10" ht="13.5" thickBot="1">
      <c r="A36" s="85" t="s">
        <v>2</v>
      </c>
      <c r="B36" s="50">
        <f aca="true" t="shared" si="8" ref="B36:H36">SUM(B34:B35)</f>
        <v>645.0639100000027</v>
      </c>
      <c r="C36" s="63">
        <f t="shared" si="8"/>
        <v>969.3876100000034</v>
      </c>
      <c r="D36" s="50">
        <f t="shared" si="8"/>
        <v>1082.7254599999924</v>
      </c>
      <c r="E36" s="50">
        <f t="shared" si="8"/>
        <v>751.0618700000043</v>
      </c>
      <c r="F36" s="50">
        <f t="shared" si="8"/>
        <v>3448.2388500000066</v>
      </c>
      <c r="G36" s="50">
        <f t="shared" si="8"/>
        <v>922.1090300000017</v>
      </c>
      <c r="H36" s="63">
        <f t="shared" si="8"/>
        <v>1343.5965700000036</v>
      </c>
      <c r="I36" s="141">
        <f>IF(OR(AND(C36&lt;0,H36&gt;0),AND(C36&gt;0,H36&lt;0),C36=0,C36="-",H36="-"),"-",(H36-C36)/C36)</f>
        <v>0.3860261428346488</v>
      </c>
      <c r="J36" s="123"/>
    </row>
    <row r="37" spans="1:10" ht="12.75">
      <c r="A37" s="105" t="s">
        <v>70</v>
      </c>
      <c r="B37" s="48"/>
      <c r="C37" s="44"/>
      <c r="D37" s="48"/>
      <c r="E37" s="48"/>
      <c r="F37" s="43"/>
      <c r="G37" s="48"/>
      <c r="H37" s="44"/>
      <c r="I37" s="115"/>
      <c r="J37" s="118"/>
    </row>
    <row r="38" spans="1:10" s="7" customFormat="1" ht="12.75">
      <c r="A38" s="156" t="s">
        <v>66</v>
      </c>
      <c r="B38" s="48">
        <v>43.604169999999996</v>
      </c>
      <c r="C38" s="131">
        <v>41.58385000000001</v>
      </c>
      <c r="D38" s="48">
        <v>31.32817</v>
      </c>
      <c r="E38" s="48">
        <v>42.20188999999998</v>
      </c>
      <c r="F38" s="43">
        <f>SUM(B38:E38)</f>
        <v>158.71808</v>
      </c>
      <c r="G38" s="48">
        <v>51.88244</v>
      </c>
      <c r="H38" s="131">
        <v>37.17002000000001</v>
      </c>
      <c r="I38" s="115">
        <f>IF(OR(AND(C38&lt;0,H38&gt;0),AND(C38&gt;0,H38&lt;0),C38=0,C38="-",H38="-"),"-",(H38-C38)/C38)</f>
        <v>-0.1061428896073837</v>
      </c>
      <c r="J38" s="121"/>
    </row>
    <row r="39" spans="1:10" ht="13.5" thickBot="1">
      <c r="A39" s="146" t="s">
        <v>65</v>
      </c>
      <c r="B39" s="150">
        <f aca="true" t="shared" si="9" ref="B39:H39">B36-B38</f>
        <v>601.4597400000027</v>
      </c>
      <c r="C39" s="151">
        <f t="shared" si="9"/>
        <v>927.8037600000034</v>
      </c>
      <c r="D39" s="150">
        <f t="shared" si="9"/>
        <v>1051.3972899999924</v>
      </c>
      <c r="E39" s="150">
        <f t="shared" si="9"/>
        <v>708.8599800000044</v>
      </c>
      <c r="F39" s="150">
        <f t="shared" si="9"/>
        <v>3289.5207700000065</v>
      </c>
      <c r="G39" s="150">
        <f t="shared" si="9"/>
        <v>870.2265900000017</v>
      </c>
      <c r="H39" s="151">
        <f t="shared" si="9"/>
        <v>1306.4265500000035</v>
      </c>
      <c r="I39" s="141">
        <f>IF(OR(AND(C39&lt;0,H39&gt;0),AND(C39&gt;0,H39&lt;0),C39=0,C39="-",H39="-"),"-",(H39-C39)/C39)</f>
        <v>0.4080849920246052</v>
      </c>
      <c r="J39" s="117"/>
    </row>
    <row r="40" spans="1:10" ht="12.75">
      <c r="A40" s="45" t="s">
        <v>111</v>
      </c>
      <c r="B40" s="51">
        <f aca="true" t="shared" si="10" ref="B40:H40">-B17/B10</f>
        <v>0.6462705643021507</v>
      </c>
      <c r="C40" s="133">
        <f t="shared" si="10"/>
        <v>0.6621620697258178</v>
      </c>
      <c r="D40" s="51">
        <f t="shared" si="10"/>
        <v>0.6588559896068179</v>
      </c>
      <c r="E40" s="51">
        <f t="shared" si="10"/>
        <v>0.6712537421330107</v>
      </c>
      <c r="F40" s="380">
        <f t="shared" si="10"/>
        <v>0.6599198784974919</v>
      </c>
      <c r="G40" s="51">
        <f t="shared" si="10"/>
        <v>0.6642212362762662</v>
      </c>
      <c r="H40" s="133">
        <f t="shared" si="10"/>
        <v>0.6571477707897866</v>
      </c>
      <c r="I40" s="115">
        <f>IF(OR(AND(C40&lt;0,H40&gt;0),AND(C40&gt;0,H40&lt;0),C40=0,C40="-",H40="-"),"-",(H40-C40))</f>
        <v>-0.005014298936031225</v>
      </c>
      <c r="J40" s="124" t="s">
        <v>43</v>
      </c>
    </row>
    <row r="41" spans="1:10" ht="13.5" thickBot="1">
      <c r="A41" s="45" t="s">
        <v>112</v>
      </c>
      <c r="B41" s="51">
        <f aca="true" t="shared" si="11" ref="B41:H41">-B22/B10</f>
        <v>0.279750755412444</v>
      </c>
      <c r="C41" s="133">
        <f t="shared" si="11"/>
        <v>0.28367589026437573</v>
      </c>
      <c r="D41" s="51">
        <f t="shared" si="11"/>
        <v>0.27632534501645656</v>
      </c>
      <c r="E41" s="51">
        <f t="shared" si="11"/>
        <v>0.2932513072962439</v>
      </c>
      <c r="F41" s="380">
        <f t="shared" si="11"/>
        <v>0.28337384206330335</v>
      </c>
      <c r="G41" s="51">
        <f t="shared" si="11"/>
        <v>0.28204410702405164</v>
      </c>
      <c r="H41" s="133">
        <f t="shared" si="11"/>
        <v>0.2776531244249999</v>
      </c>
      <c r="I41" s="141">
        <f>IF(OR(AND(C41&lt;0,H41&gt;0),AND(C41&gt;0,H41&lt;0),C41=0,C41="-",H41="-"),"-",(H41-C41))</f>
        <v>-0.006022765839375832</v>
      </c>
      <c r="J41" s="124" t="s">
        <v>43</v>
      </c>
    </row>
    <row r="42" spans="1:10" ht="13.5" thickBot="1">
      <c r="A42" s="85" t="s">
        <v>110</v>
      </c>
      <c r="B42" s="52">
        <f aca="true" t="shared" si="12" ref="B42:H42">-(B17+B22)/B10</f>
        <v>0.9260213197145947</v>
      </c>
      <c r="C42" s="91">
        <f t="shared" si="12"/>
        <v>0.9458379599901935</v>
      </c>
      <c r="D42" s="52">
        <f t="shared" si="12"/>
        <v>0.9351813346232745</v>
      </c>
      <c r="E42" s="52">
        <f t="shared" si="12"/>
        <v>0.9645050494292546</v>
      </c>
      <c r="F42" s="52">
        <f t="shared" si="12"/>
        <v>0.9432937205607952</v>
      </c>
      <c r="G42" s="52">
        <f t="shared" si="12"/>
        <v>0.9462653433003178</v>
      </c>
      <c r="H42" s="91">
        <f t="shared" si="12"/>
        <v>0.9348008952147864</v>
      </c>
      <c r="I42" s="116">
        <f>IF(OR(AND(C42&lt;0,H42&gt;0),AND(C42&gt;0,H42&lt;0),C42=0,C42="-",H42="-"),"-",(H42-C42))</f>
        <v>-0.011037064775407113</v>
      </c>
      <c r="J42" s="125" t="s">
        <v>43</v>
      </c>
    </row>
    <row r="43" spans="1:99" s="3" customFormat="1" ht="12.75">
      <c r="A43" s="4"/>
      <c r="B43" s="38"/>
      <c r="C43" s="38"/>
      <c r="D43" s="38"/>
      <c r="E43" s="38"/>
      <c r="F43" s="38"/>
      <c r="G43" s="38"/>
      <c r="H43" s="38"/>
      <c r="I43" s="187"/>
      <c r="J43" s="2"/>
      <c r="K43" s="38"/>
      <c r="L43" s="13"/>
      <c r="M43" s="38"/>
      <c r="N43" s="38"/>
      <c r="O43" s="38"/>
      <c r="P43" s="38"/>
      <c r="Q43" s="13"/>
      <c r="R43" s="38"/>
      <c r="S43" s="38"/>
      <c r="T43" s="38"/>
      <c r="U43" s="187"/>
      <c r="V43" s="2"/>
      <c r="W43" s="38"/>
      <c r="X43" s="38"/>
      <c r="Y43" s="38"/>
      <c r="Z43" s="38"/>
      <c r="AA43" s="13"/>
      <c r="AB43" s="38"/>
      <c r="AC43" s="38"/>
      <c r="AD43" s="38"/>
      <c r="AE43" s="38"/>
      <c r="AF43" s="13"/>
      <c r="AG43" s="38"/>
      <c r="AH43" s="38"/>
      <c r="AI43" s="38"/>
      <c r="AJ43" s="187"/>
      <c r="AK43" s="2"/>
      <c r="AL43" s="38"/>
      <c r="AM43" s="38"/>
      <c r="AN43" s="38"/>
      <c r="AO43" s="38"/>
      <c r="AP43" s="13"/>
      <c r="AQ43" s="38"/>
      <c r="AR43" s="38"/>
      <c r="AS43" s="38"/>
      <c r="AT43" s="38"/>
      <c r="AU43" s="13"/>
      <c r="AV43" s="38"/>
      <c r="AW43" s="38"/>
      <c r="AX43" s="38"/>
      <c r="AY43" s="187"/>
      <c r="AZ43" s="2"/>
      <c r="BA43" s="38"/>
      <c r="BB43" s="38"/>
      <c r="BC43" s="38"/>
      <c r="BD43" s="38"/>
      <c r="BE43" s="13"/>
      <c r="BF43" s="38"/>
      <c r="BG43" s="38"/>
      <c r="BH43" s="38"/>
      <c r="BI43" s="38"/>
      <c r="BJ43" s="13"/>
      <c r="BK43" s="38"/>
      <c r="BL43" s="38"/>
      <c r="BM43" s="38"/>
      <c r="BN43" s="187"/>
      <c r="BO43" s="2"/>
      <c r="BP43" s="38"/>
      <c r="BQ43" s="38"/>
      <c r="BR43" s="38"/>
      <c r="BS43" s="38"/>
      <c r="BT43" s="13"/>
      <c r="BU43" s="38"/>
      <c r="BV43" s="13"/>
      <c r="BW43" s="38"/>
      <c r="BX43" s="38"/>
      <c r="BY43" s="13"/>
      <c r="BZ43" s="38"/>
      <c r="CA43" s="38"/>
      <c r="CB43" s="38"/>
      <c r="CC43" s="187"/>
      <c r="CD43" s="2"/>
      <c r="CE43"/>
      <c r="CF43"/>
      <c r="CG43"/>
      <c r="CH43"/>
      <c r="CI43"/>
      <c r="CJ43"/>
      <c r="CK43"/>
      <c r="CL43"/>
      <c r="CM43"/>
      <c r="CN43"/>
      <c r="CO43"/>
      <c r="CP43"/>
      <c r="CQ43"/>
      <c r="CR43"/>
      <c r="CS43"/>
      <c r="CU43" s="142"/>
    </row>
    <row r="44" spans="1:88" s="7" customFormat="1" ht="45">
      <c r="A44" s="337" t="s">
        <v>75</v>
      </c>
      <c r="B44" s="256"/>
      <c r="C44" s="256"/>
      <c r="D44" s="256"/>
      <c r="E44" s="256"/>
      <c r="F44" s="256"/>
      <c r="G44" s="256"/>
      <c r="H44" s="256"/>
      <c r="I44" s="258"/>
      <c r="J44" s="258"/>
      <c r="K44" s="258"/>
      <c r="L44" s="258"/>
      <c r="M44" s="256"/>
      <c r="N44" s="258"/>
      <c r="O44" s="258"/>
      <c r="P44" s="258"/>
      <c r="Q44" s="257"/>
      <c r="S44" s="258"/>
      <c r="T44" s="258"/>
      <c r="U44" s="258"/>
      <c r="V44" s="259"/>
      <c r="W44" s="258"/>
      <c r="X44" s="258"/>
      <c r="Y44" s="258"/>
      <c r="Z44" s="256"/>
      <c r="AA44" s="258"/>
      <c r="AB44" s="258"/>
      <c r="AC44" s="258"/>
      <c r="AD44" s="257"/>
      <c r="AF44" s="258"/>
      <c r="AG44" s="258"/>
      <c r="AH44" s="258"/>
      <c r="AI44" s="259"/>
      <c r="AJ44" s="258"/>
      <c r="AK44" s="258"/>
      <c r="AL44" s="258"/>
      <c r="AM44" s="256"/>
      <c r="AN44" s="258"/>
      <c r="AO44" s="258"/>
      <c r="AP44" s="258"/>
      <c r="AQ44" s="257"/>
      <c r="AS44" s="258"/>
      <c r="AT44" s="258"/>
      <c r="AU44" s="258"/>
      <c r="AV44" s="259"/>
      <c r="AW44" s="258"/>
      <c r="AX44" s="258"/>
      <c r="AY44" s="258"/>
      <c r="AZ44" s="256"/>
      <c r="BA44" s="258"/>
      <c r="BB44" s="258"/>
      <c r="BC44" s="258"/>
      <c r="BD44" s="257"/>
      <c r="BF44" s="258"/>
      <c r="BG44" s="258"/>
      <c r="BH44" s="258"/>
      <c r="BI44" s="259"/>
      <c r="BJ44" s="258"/>
      <c r="BK44" s="258"/>
      <c r="BL44" s="258"/>
      <c r="BM44" s="256"/>
      <c r="BN44" s="258"/>
      <c r="BO44" s="258"/>
      <c r="BP44" s="256"/>
      <c r="BQ44" s="257"/>
      <c r="CD44" s="226"/>
      <c r="CE44" s="228"/>
      <c r="CF44" s="226"/>
      <c r="CG44" s="226"/>
      <c r="CH44" s="253"/>
      <c r="CI44" s="224"/>
      <c r="CJ44" s="225"/>
    </row>
  </sheetData>
  <sheetProtection/>
  <printOptions/>
  <pageMargins left="0.35433070866141736" right="0.2755905511811024" top="0.3937007874015748" bottom="0.07874015748031496" header="0.31496062992125984" footer="0.1968503937007874"/>
  <pageSetup horizontalDpi="600" verticalDpi="600" orientation="landscape" paperSize="9" scale="9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6.xml><?xml version="1.0" encoding="utf-8"?>
<worksheet xmlns="http://schemas.openxmlformats.org/spreadsheetml/2006/main" xmlns:r="http://schemas.openxmlformats.org/officeDocument/2006/relationships">
  <dimension ref="A1:CK46"/>
  <sheetViews>
    <sheetView showGridLines="0" zoomScaleSheetLayoutView="75"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H46" sqref="H46"/>
    </sheetView>
  </sheetViews>
  <sheetFormatPr defaultColWidth="11.421875" defaultRowHeight="12.75"/>
  <cols>
    <col min="1" max="1" width="70.00390625" style="41" bestFit="1" customWidth="1"/>
    <col min="2" max="8" width="8.7109375" style="90" customWidth="1"/>
    <col min="9" max="9" width="9.140625" style="7" bestFit="1" customWidth="1"/>
    <col min="10" max="10" width="1.7109375" style="7" customWidth="1"/>
    <col min="11" max="16384" width="11.421875" style="5" customWidth="1"/>
  </cols>
  <sheetData>
    <row r="1" spans="1:73" s="9" customFormat="1" ht="19.5" customHeight="1">
      <c r="A1" s="158" t="s">
        <v>121</v>
      </c>
      <c r="F1" s="10"/>
      <c r="H1" s="19"/>
      <c r="I1" s="21"/>
      <c r="J1" s="8"/>
      <c r="K1" s="10"/>
      <c r="L1" s="19"/>
      <c r="M1" s="19"/>
      <c r="N1" s="19"/>
      <c r="O1" s="19"/>
      <c r="P1" s="19"/>
      <c r="R1" s="19"/>
      <c r="S1" s="19"/>
      <c r="T1" s="10"/>
      <c r="U1" s="10"/>
      <c r="V1" s="19"/>
      <c r="W1" s="19"/>
      <c r="X1" s="19"/>
      <c r="Y1" s="19"/>
      <c r="Z1" s="19"/>
      <c r="AA1" s="19"/>
      <c r="AB1" s="19"/>
      <c r="AC1" s="19"/>
      <c r="AD1" s="19"/>
      <c r="AF1" s="10"/>
      <c r="AG1" s="19"/>
      <c r="AH1" s="10"/>
      <c r="AI1" s="10"/>
      <c r="AJ1" s="10"/>
      <c r="AK1" s="19"/>
      <c r="AL1" s="19"/>
      <c r="AM1" s="19"/>
      <c r="AN1" s="19"/>
      <c r="AO1" s="19"/>
      <c r="AP1" s="19"/>
      <c r="AQ1" s="19"/>
      <c r="AR1" s="19"/>
      <c r="AU1" s="10"/>
      <c r="AV1" s="19"/>
      <c r="AW1" s="10"/>
      <c r="AX1" s="10"/>
      <c r="AY1" s="10"/>
      <c r="AZ1" s="19"/>
      <c r="BA1" s="19"/>
      <c r="BB1" s="19"/>
      <c r="BC1" s="19"/>
      <c r="BD1" s="19"/>
      <c r="BE1" s="19"/>
      <c r="BF1" s="19"/>
      <c r="BG1" s="19"/>
      <c r="BI1" s="19"/>
      <c r="BJ1" s="19"/>
      <c r="BK1" s="10"/>
      <c r="BL1" s="10"/>
      <c r="BM1" s="10"/>
      <c r="BN1" s="19"/>
      <c r="BO1" s="19"/>
      <c r="BP1" s="19"/>
      <c r="BQ1" s="19"/>
      <c r="BR1" s="19"/>
      <c r="BS1" s="19"/>
      <c r="BT1" s="19"/>
      <c r="BU1" s="19"/>
    </row>
    <row r="2" spans="1:73" s="9" customFormat="1" ht="19.5" customHeight="1">
      <c r="A2" s="159" t="str">
        <f>'Balance Sheets'!A2</f>
        <v>By segments and quarters as of 30 June 2015</v>
      </c>
      <c r="F2" s="10"/>
      <c r="H2" s="19"/>
      <c r="I2" s="21"/>
      <c r="J2" s="8"/>
      <c r="K2" s="10"/>
      <c r="L2" s="19"/>
      <c r="M2" s="19"/>
      <c r="N2" s="19"/>
      <c r="O2" s="19"/>
      <c r="P2" s="19"/>
      <c r="R2" s="19"/>
      <c r="S2" s="19"/>
      <c r="T2" s="10"/>
      <c r="U2" s="10"/>
      <c r="V2" s="19"/>
      <c r="W2" s="19"/>
      <c r="X2" s="19"/>
      <c r="Y2" s="19"/>
      <c r="Z2" s="19"/>
      <c r="AA2" s="19"/>
      <c r="AB2" s="19"/>
      <c r="AC2" s="19"/>
      <c r="AD2" s="19"/>
      <c r="AF2" s="10"/>
      <c r="AG2" s="19"/>
      <c r="AH2" s="10"/>
      <c r="AI2" s="10"/>
      <c r="AJ2" s="10"/>
      <c r="AK2" s="19"/>
      <c r="AL2" s="19"/>
      <c r="AM2" s="19"/>
      <c r="AN2" s="19"/>
      <c r="AO2" s="19"/>
      <c r="AP2" s="19"/>
      <c r="AQ2" s="19"/>
      <c r="AR2" s="19"/>
      <c r="AU2" s="10"/>
      <c r="AV2" s="19"/>
      <c r="AW2" s="10"/>
      <c r="AX2" s="10"/>
      <c r="AY2" s="10"/>
      <c r="AZ2" s="19"/>
      <c r="BA2" s="19"/>
      <c r="BB2" s="19"/>
      <c r="BC2" s="19"/>
      <c r="BD2" s="19"/>
      <c r="BE2" s="19"/>
      <c r="BF2" s="19"/>
      <c r="BG2" s="19"/>
      <c r="BI2" s="19"/>
      <c r="BJ2" s="19"/>
      <c r="BK2" s="10"/>
      <c r="BL2" s="10"/>
      <c r="BM2" s="10"/>
      <c r="BN2" s="19"/>
      <c r="BO2" s="19"/>
      <c r="BP2" s="19"/>
      <c r="BQ2" s="19"/>
      <c r="BR2" s="19"/>
      <c r="BS2" s="19"/>
      <c r="BT2" s="19"/>
      <c r="BU2" s="19"/>
    </row>
    <row r="3" spans="1:73" s="14" customFormat="1" ht="12" customHeight="1">
      <c r="A3" s="160"/>
      <c r="F3" s="8"/>
      <c r="H3" s="21"/>
      <c r="I3" s="21"/>
      <c r="J3" s="8"/>
      <c r="K3" s="8"/>
      <c r="L3" s="21"/>
      <c r="M3" s="21"/>
      <c r="N3" s="21"/>
      <c r="O3" s="21"/>
      <c r="P3" s="21"/>
      <c r="R3" s="21"/>
      <c r="S3" s="21"/>
      <c r="T3" s="8"/>
      <c r="U3" s="8"/>
      <c r="V3" s="21"/>
      <c r="W3" s="21"/>
      <c r="X3" s="21"/>
      <c r="Y3" s="21"/>
      <c r="Z3" s="21"/>
      <c r="AA3" s="21"/>
      <c r="AB3" s="21"/>
      <c r="AC3" s="21"/>
      <c r="AD3" s="21"/>
      <c r="AF3" s="8"/>
      <c r="AG3" s="21"/>
      <c r="AH3" s="8"/>
      <c r="AI3" s="8"/>
      <c r="AJ3" s="8"/>
      <c r="AK3" s="21"/>
      <c r="AL3" s="21"/>
      <c r="AM3" s="21"/>
      <c r="AN3" s="21"/>
      <c r="AO3" s="21"/>
      <c r="AP3" s="21"/>
      <c r="AQ3" s="21"/>
      <c r="AR3" s="21"/>
      <c r="AU3" s="8"/>
      <c r="AV3" s="21"/>
      <c r="AW3" s="8"/>
      <c r="AX3" s="8"/>
      <c r="AY3" s="8"/>
      <c r="AZ3" s="21"/>
      <c r="BA3" s="21"/>
      <c r="BB3" s="21"/>
      <c r="BC3" s="21"/>
      <c r="BD3" s="21"/>
      <c r="BE3" s="21"/>
      <c r="BF3" s="21"/>
      <c r="BG3" s="21"/>
      <c r="BI3" s="21"/>
      <c r="BJ3" s="21"/>
      <c r="BK3" s="8"/>
      <c r="BL3" s="8"/>
      <c r="BM3" s="8"/>
      <c r="BN3" s="21"/>
      <c r="BO3" s="21"/>
      <c r="BP3" s="21"/>
      <c r="BQ3" s="21"/>
      <c r="BR3" s="21"/>
      <c r="BS3" s="21"/>
      <c r="BT3" s="21"/>
      <c r="BU3" s="21"/>
    </row>
    <row r="4" spans="1:11" s="41" customFormat="1" ht="18">
      <c r="A4" s="158" t="s">
        <v>6</v>
      </c>
      <c r="B4" s="88"/>
      <c r="C4" s="88"/>
      <c r="D4" s="88"/>
      <c r="E4" s="88"/>
      <c r="F4" s="88"/>
      <c r="G4" s="88"/>
      <c r="H4" s="88"/>
      <c r="I4" s="65"/>
      <c r="J4" s="65"/>
      <c r="K4" s="352"/>
    </row>
    <row r="5" spans="2:10" s="41" customFormat="1" ht="9" customHeight="1">
      <c r="B5" s="88"/>
      <c r="C5" s="88"/>
      <c r="D5" s="88"/>
      <c r="E5" s="88"/>
      <c r="F5" s="88"/>
      <c r="G5" s="88"/>
      <c r="H5" s="88"/>
      <c r="I5" s="65"/>
      <c r="J5" s="65"/>
    </row>
    <row r="6" spans="1:10" ht="19.5" customHeight="1" thickBot="1">
      <c r="A6" s="89" t="s">
        <v>64</v>
      </c>
      <c r="B6" s="15" t="s">
        <v>118</v>
      </c>
      <c r="C6" s="18" t="s">
        <v>125</v>
      </c>
      <c r="D6" s="15" t="s">
        <v>126</v>
      </c>
      <c r="E6" s="15" t="s">
        <v>127</v>
      </c>
      <c r="F6" s="15">
        <v>2014</v>
      </c>
      <c r="G6" s="15" t="s">
        <v>130</v>
      </c>
      <c r="H6" s="18" t="s">
        <v>131</v>
      </c>
      <c r="I6" s="18" t="s">
        <v>129</v>
      </c>
      <c r="J6" s="121"/>
    </row>
    <row r="7" spans="1:10" ht="12.75">
      <c r="A7" s="42" t="s">
        <v>31</v>
      </c>
      <c r="B7" s="54">
        <v>17163.006739999997</v>
      </c>
      <c r="C7" s="92">
        <v>16960.962710000007</v>
      </c>
      <c r="D7" s="54">
        <v>15853.46637999999</v>
      </c>
      <c r="E7" s="54">
        <v>17353.675120000007</v>
      </c>
      <c r="F7" s="54">
        <f aca="true" t="shared" si="0" ref="F7:F28">SUM(B7:E7)</f>
        <v>67331.11095</v>
      </c>
      <c r="G7" s="54">
        <v>18821.66837</v>
      </c>
      <c r="H7" s="92">
        <v>16718.81529</v>
      </c>
      <c r="I7" s="115">
        <f aca="true" t="shared" si="1" ref="I7:I39">IF(OR(AND(C7&lt;0,H7&gt;0),AND(C7&gt;0,H7&lt;0),C7=0,C7="-",H7="-"),"-",(H7-C7)/C7)</f>
        <v>-0.014276749742350464</v>
      </c>
      <c r="J7" s="121"/>
    </row>
    <row r="8" spans="1:10" ht="12.75">
      <c r="A8" s="45" t="s">
        <v>24</v>
      </c>
      <c r="B8" s="53">
        <v>-161.56128</v>
      </c>
      <c r="C8" s="92">
        <v>-224.76826999999997</v>
      </c>
      <c r="D8" s="53">
        <v>-182.21535</v>
      </c>
      <c r="E8" s="53">
        <v>-61.71238000000005</v>
      </c>
      <c r="F8" s="54">
        <f t="shared" si="0"/>
        <v>-630.25728</v>
      </c>
      <c r="G8" s="53">
        <v>-153.56792000000002</v>
      </c>
      <c r="H8" s="92">
        <v>-263.09947</v>
      </c>
      <c r="I8" s="115">
        <f t="shared" si="1"/>
        <v>0.17053652635222946</v>
      </c>
      <c r="J8" s="121"/>
    </row>
    <row r="9" spans="1:10" ht="12.75">
      <c r="A9" s="46" t="s">
        <v>25</v>
      </c>
      <c r="B9" s="55">
        <v>-183.20207000000002</v>
      </c>
      <c r="C9" s="93">
        <v>-57.182709999999986</v>
      </c>
      <c r="D9" s="55">
        <v>-125.17634999999999</v>
      </c>
      <c r="E9" s="55">
        <v>-178.27261000000004</v>
      </c>
      <c r="F9" s="381">
        <f t="shared" si="0"/>
        <v>-543.83374</v>
      </c>
      <c r="G9" s="55">
        <v>-73.08122</v>
      </c>
      <c r="H9" s="93">
        <v>-61.83257999999998</v>
      </c>
      <c r="I9" s="119">
        <f t="shared" si="1"/>
        <v>0.08131601317950818</v>
      </c>
      <c r="J9" s="121"/>
    </row>
    <row r="10" spans="1:10" ht="12.75">
      <c r="A10" s="45" t="s">
        <v>32</v>
      </c>
      <c r="B10" s="62">
        <f aca="true" t="shared" si="2" ref="B10:H10">SUM(B7:B9)</f>
        <v>16818.243389999996</v>
      </c>
      <c r="C10" s="83">
        <f t="shared" si="2"/>
        <v>16679.011730000006</v>
      </c>
      <c r="D10" s="62">
        <f t="shared" si="2"/>
        <v>15546.07467999999</v>
      </c>
      <c r="E10" s="62">
        <f t="shared" si="2"/>
        <v>17113.690130000006</v>
      </c>
      <c r="F10" s="62">
        <f t="shared" si="2"/>
        <v>66157.01993</v>
      </c>
      <c r="G10" s="62">
        <f t="shared" si="2"/>
        <v>18595.019229999998</v>
      </c>
      <c r="H10" s="83">
        <f t="shared" si="2"/>
        <v>16393.88324</v>
      </c>
      <c r="I10" s="115">
        <f t="shared" si="1"/>
        <v>-0.01709504703370134</v>
      </c>
      <c r="J10" s="121"/>
    </row>
    <row r="11" spans="1:10" ht="12.75">
      <c r="A11" s="46" t="s">
        <v>139</v>
      </c>
      <c r="B11" s="55">
        <v>-10541.840189999999</v>
      </c>
      <c r="C11" s="93">
        <v>-10680.186529999999</v>
      </c>
      <c r="D11" s="55">
        <v>-9690.35598</v>
      </c>
      <c r="E11" s="55">
        <v>-10730.149370000003</v>
      </c>
      <c r="F11" s="381">
        <f t="shared" si="0"/>
        <v>-41642.53207</v>
      </c>
      <c r="G11" s="55">
        <v>-11842.39476</v>
      </c>
      <c r="H11" s="93">
        <v>-10683.531729999999</v>
      </c>
      <c r="I11" s="119">
        <f t="shared" si="1"/>
        <v>0.00031321550336253816</v>
      </c>
      <c r="J11" s="121"/>
    </row>
    <row r="12" spans="1:10" s="6" customFormat="1" ht="12.75">
      <c r="A12" s="42" t="s">
        <v>3</v>
      </c>
      <c r="B12" s="62">
        <f aca="true" t="shared" si="3" ref="B12:H12">SUM(B10:B11)</f>
        <v>6276.403199999997</v>
      </c>
      <c r="C12" s="83">
        <f t="shared" si="3"/>
        <v>5998.825200000007</v>
      </c>
      <c r="D12" s="62">
        <f t="shared" si="3"/>
        <v>5855.71869999999</v>
      </c>
      <c r="E12" s="62">
        <f t="shared" si="3"/>
        <v>6383.5407600000035</v>
      </c>
      <c r="F12" s="62">
        <f t="shared" si="3"/>
        <v>24514.487859999994</v>
      </c>
      <c r="G12" s="62">
        <f t="shared" si="3"/>
        <v>6752.624469999999</v>
      </c>
      <c r="H12" s="83">
        <f t="shared" si="3"/>
        <v>5710.35151</v>
      </c>
      <c r="I12" s="115">
        <f t="shared" si="1"/>
        <v>-0.04808836403501236</v>
      </c>
      <c r="J12" s="104"/>
    </row>
    <row r="13" spans="1:10" ht="12.75">
      <c r="A13" s="45" t="s">
        <v>4</v>
      </c>
      <c r="B13" s="53">
        <v>4159.09944</v>
      </c>
      <c r="C13" s="92">
        <v>4471.697419999999</v>
      </c>
      <c r="D13" s="53">
        <v>4259.749760000001</v>
      </c>
      <c r="E13" s="53">
        <v>4416.23336</v>
      </c>
      <c r="F13" s="54">
        <f>SUM(B13:E13)</f>
        <v>17306.77998</v>
      </c>
      <c r="G13" s="53">
        <v>4425.75537</v>
      </c>
      <c r="H13" s="92">
        <v>4846.32932</v>
      </c>
      <c r="I13" s="115">
        <f t="shared" si="1"/>
        <v>0.08377845475958016</v>
      </c>
      <c r="J13" s="121"/>
    </row>
    <row r="14" spans="1:10" ht="12.75">
      <c r="A14" s="45" t="s">
        <v>37</v>
      </c>
      <c r="B14" s="53">
        <v>-268.36096999999995</v>
      </c>
      <c r="C14" s="92">
        <v>-37.041730000000086</v>
      </c>
      <c r="D14" s="53">
        <v>-207.00895999999995</v>
      </c>
      <c r="E14" s="53">
        <v>-854.30288</v>
      </c>
      <c r="F14" s="54">
        <f t="shared" si="0"/>
        <v>-1366.71454</v>
      </c>
      <c r="G14" s="53">
        <v>584.63716</v>
      </c>
      <c r="H14" s="92">
        <v>-1272.27574</v>
      </c>
      <c r="I14" s="115">
        <f t="shared" si="1"/>
        <v>33.34709285986364</v>
      </c>
      <c r="J14" s="121"/>
    </row>
    <row r="15" spans="1:10" ht="12.75">
      <c r="A15" s="45" t="s">
        <v>47</v>
      </c>
      <c r="B15" s="53">
        <v>826.82314</v>
      </c>
      <c r="C15" s="92">
        <v>754.2522200000001</v>
      </c>
      <c r="D15" s="53">
        <v>746.4723299999998</v>
      </c>
      <c r="E15" s="53">
        <v>876.0729700000002</v>
      </c>
      <c r="F15" s="54">
        <f t="shared" si="0"/>
        <v>3203.62066</v>
      </c>
      <c r="G15" s="53">
        <v>2437.94954</v>
      </c>
      <c r="H15" s="92">
        <v>1606.1383099999998</v>
      </c>
      <c r="I15" s="115">
        <f t="shared" si="1"/>
        <v>1.1294445908293111</v>
      </c>
      <c r="J15" s="121"/>
    </row>
    <row r="16" spans="1:10" ht="12.75">
      <c r="A16" s="45" t="s">
        <v>26</v>
      </c>
      <c r="B16" s="53">
        <v>228.68112</v>
      </c>
      <c r="C16" s="92">
        <v>261.01279999999997</v>
      </c>
      <c r="D16" s="53">
        <v>262.53808000000004</v>
      </c>
      <c r="E16" s="53">
        <v>264.94593999999995</v>
      </c>
      <c r="F16" s="54">
        <f t="shared" si="0"/>
        <v>1017.1779399999999</v>
      </c>
      <c r="G16" s="53">
        <v>346.67615</v>
      </c>
      <c r="H16" s="92">
        <v>332.23852</v>
      </c>
      <c r="I16" s="115">
        <f t="shared" si="1"/>
        <v>0.2728820962037112</v>
      </c>
      <c r="J16" s="121"/>
    </row>
    <row r="17" spans="1:10" ht="12.75">
      <c r="A17" s="66" t="s">
        <v>0</v>
      </c>
      <c r="B17" s="53">
        <v>48.76885</v>
      </c>
      <c r="C17" s="134">
        <v>33.298739999999995</v>
      </c>
      <c r="D17" s="53">
        <v>31.923620000000014</v>
      </c>
      <c r="E17" s="53">
        <v>42.27893000000002</v>
      </c>
      <c r="F17" s="54">
        <f t="shared" si="0"/>
        <v>156.27014000000003</v>
      </c>
      <c r="G17" s="53">
        <v>63.27772</v>
      </c>
      <c r="H17" s="134">
        <v>41.99239999999999</v>
      </c>
      <c r="I17" s="119">
        <f t="shared" si="1"/>
        <v>0.2610807496019368</v>
      </c>
      <c r="J17" s="121"/>
    </row>
    <row r="18" spans="1:10" ht="12.75">
      <c r="A18" s="97" t="s">
        <v>27</v>
      </c>
      <c r="B18" s="99">
        <f aca="true" t="shared" si="4" ref="B18:H18">SUM(B12:B17)</f>
        <v>11271.414779999997</v>
      </c>
      <c r="C18" s="98">
        <f t="shared" si="4"/>
        <v>11482.044650000005</v>
      </c>
      <c r="D18" s="99">
        <f t="shared" si="4"/>
        <v>10949.393529999992</v>
      </c>
      <c r="E18" s="99">
        <f t="shared" si="4"/>
        <v>11128.769080000004</v>
      </c>
      <c r="F18" s="99">
        <f t="shared" si="4"/>
        <v>44831.622039999995</v>
      </c>
      <c r="G18" s="99">
        <f t="shared" si="4"/>
        <v>14610.920409999997</v>
      </c>
      <c r="H18" s="98">
        <f t="shared" si="4"/>
        <v>11264.77432</v>
      </c>
      <c r="I18" s="119">
        <f t="shared" si="1"/>
        <v>-0.01892261671356632</v>
      </c>
      <c r="J18" s="121"/>
    </row>
    <row r="19" spans="1:10" ht="12.75">
      <c r="A19" s="45" t="s">
        <v>9</v>
      </c>
      <c r="B19" s="53">
        <v>-5081.2928600000005</v>
      </c>
      <c r="C19" s="92">
        <v>-5173.007129999999</v>
      </c>
      <c r="D19" s="53">
        <v>-5003.77635</v>
      </c>
      <c r="E19" s="53">
        <v>-5516.872010000003</v>
      </c>
      <c r="F19" s="54">
        <f t="shared" si="0"/>
        <v>-20774.948350000002</v>
      </c>
      <c r="G19" s="53">
        <v>-5154.031379999999</v>
      </c>
      <c r="H19" s="92">
        <v>-4703.49635</v>
      </c>
      <c r="I19" s="115">
        <f t="shared" si="1"/>
        <v>-0.09076167269848684</v>
      </c>
      <c r="J19" s="121"/>
    </row>
    <row r="20" spans="1:11" ht="12.75">
      <c r="A20" s="45" t="s">
        <v>41</v>
      </c>
      <c r="B20" s="53">
        <v>-3314.0259100000003</v>
      </c>
      <c r="C20" s="92">
        <v>-3457.3218499999994</v>
      </c>
      <c r="D20" s="53">
        <v>-3174.8034</v>
      </c>
      <c r="E20" s="53">
        <v>-2616.5987800000003</v>
      </c>
      <c r="F20" s="54">
        <f t="shared" si="0"/>
        <v>-12562.74994</v>
      </c>
      <c r="G20" s="53">
        <v>-5961.0513200000005</v>
      </c>
      <c r="H20" s="92">
        <v>-3433.0773599999993</v>
      </c>
      <c r="I20" s="115">
        <f t="shared" si="1"/>
        <v>-0.007012505937218441</v>
      </c>
      <c r="J20" s="121"/>
      <c r="K20" s="108"/>
    </row>
    <row r="21" spans="1:10" ht="12.75">
      <c r="A21" s="45" t="s">
        <v>35</v>
      </c>
      <c r="B21" s="53">
        <v>-24.55195</v>
      </c>
      <c r="C21" s="92">
        <v>-23.70923</v>
      </c>
      <c r="D21" s="53">
        <v>-27.231869999999994</v>
      </c>
      <c r="E21" s="53">
        <v>-31.22274</v>
      </c>
      <c r="F21" s="54">
        <f t="shared" si="0"/>
        <v>-106.71579</v>
      </c>
      <c r="G21" s="53">
        <v>-26.71175</v>
      </c>
      <c r="H21" s="92">
        <v>-24.974690000000006</v>
      </c>
      <c r="I21" s="115">
        <f t="shared" si="1"/>
        <v>0.05337415006729465</v>
      </c>
      <c r="J21" s="121"/>
    </row>
    <row r="22" spans="1:10" ht="12.75">
      <c r="A22" s="45" t="s">
        <v>48</v>
      </c>
      <c r="B22" s="53">
        <v>-291.32668</v>
      </c>
      <c r="C22" s="92">
        <v>-49.12543999999997</v>
      </c>
      <c r="D22" s="53">
        <v>-102.09912000000003</v>
      </c>
      <c r="E22" s="53">
        <v>-234.29578000000004</v>
      </c>
      <c r="F22" s="54">
        <f t="shared" si="0"/>
        <v>-676.84702</v>
      </c>
      <c r="G22" s="53">
        <v>-87.25366</v>
      </c>
      <c r="H22" s="92">
        <v>-107.72895</v>
      </c>
      <c r="I22" s="115">
        <f t="shared" si="1"/>
        <v>1.192936083625919</v>
      </c>
      <c r="J22" s="121"/>
    </row>
    <row r="23" spans="1:10" ht="12.75">
      <c r="A23" s="45" t="s">
        <v>12</v>
      </c>
      <c r="B23" s="53">
        <v>-195.07334</v>
      </c>
      <c r="C23" s="92">
        <v>-231.77291</v>
      </c>
      <c r="D23" s="53">
        <v>-218.63389</v>
      </c>
      <c r="E23" s="53">
        <v>-257.50221999999997</v>
      </c>
      <c r="F23" s="54">
        <f t="shared" si="0"/>
        <v>-902.98236</v>
      </c>
      <c r="G23" s="53">
        <v>-226.6094</v>
      </c>
      <c r="H23" s="92">
        <v>-245.06956000000002</v>
      </c>
      <c r="I23" s="115">
        <f t="shared" si="1"/>
        <v>0.057369301701393954</v>
      </c>
      <c r="J23" s="121"/>
    </row>
    <row r="24" spans="1:10" ht="12.75">
      <c r="A24" s="45" t="s">
        <v>134</v>
      </c>
      <c r="B24" s="53">
        <v>-1254.11733</v>
      </c>
      <c r="C24" s="92">
        <v>-1447.08619</v>
      </c>
      <c r="D24" s="53">
        <v>-1488.2591199999997</v>
      </c>
      <c r="E24" s="53">
        <v>-1670.8969100000004</v>
      </c>
      <c r="F24" s="54">
        <f t="shared" si="0"/>
        <v>-5860.35955</v>
      </c>
      <c r="G24" s="53">
        <v>-1721.6523</v>
      </c>
      <c r="H24" s="92">
        <v>-1697.98595</v>
      </c>
      <c r="I24" s="115">
        <f t="shared" si="1"/>
        <v>0.17338273403051413</v>
      </c>
      <c r="J24" s="121"/>
    </row>
    <row r="25" spans="1:10" ht="12.75">
      <c r="A25" s="45" t="s">
        <v>14</v>
      </c>
      <c r="B25" s="53">
        <v>-87.30253</v>
      </c>
      <c r="C25" s="92">
        <v>-92.55277</v>
      </c>
      <c r="D25" s="53">
        <v>-109.65884</v>
      </c>
      <c r="E25" s="53">
        <v>-97.0428</v>
      </c>
      <c r="F25" s="54">
        <f t="shared" si="0"/>
        <v>-386.55694</v>
      </c>
      <c r="G25" s="53">
        <v>-151.3988</v>
      </c>
      <c r="H25" s="92">
        <v>-145.09978</v>
      </c>
      <c r="I25" s="115">
        <f t="shared" si="1"/>
        <v>0.5677518890034303</v>
      </c>
      <c r="J25" s="121"/>
    </row>
    <row r="26" spans="1:10" ht="12.75">
      <c r="A26" s="45" t="s">
        <v>124</v>
      </c>
      <c r="B26" s="53">
        <v>-4.6327</v>
      </c>
      <c r="C26" s="92">
        <v>-4.6327</v>
      </c>
      <c r="D26" s="53">
        <v>-4.63269</v>
      </c>
      <c r="E26" s="53">
        <v>-4.6327</v>
      </c>
      <c r="F26" s="54">
        <f t="shared" si="0"/>
        <v>-18.53079</v>
      </c>
      <c r="G26" s="53">
        <v>-4.6327</v>
      </c>
      <c r="H26" s="92">
        <v>-4.6327</v>
      </c>
      <c r="I26" s="115">
        <f t="shared" si="1"/>
        <v>0</v>
      </c>
      <c r="J26" s="121"/>
    </row>
    <row r="27" spans="1:10" ht="12.75">
      <c r="A27" s="66" t="s">
        <v>117</v>
      </c>
      <c r="B27" s="53">
        <v>0.041030000000000004</v>
      </c>
      <c r="C27" s="92">
        <v>7.992070000000001</v>
      </c>
      <c r="D27" s="53">
        <v>-0.5240100000000005</v>
      </c>
      <c r="E27" s="53">
        <v>-4.5874500000000005</v>
      </c>
      <c r="F27" s="54">
        <f t="shared" si="0"/>
        <v>2.92164</v>
      </c>
      <c r="G27" s="53">
        <v>-0.2001</v>
      </c>
      <c r="H27" s="92">
        <v>-20.221159999999998</v>
      </c>
      <c r="I27" s="115" t="str">
        <f t="shared" si="1"/>
        <v>-</v>
      </c>
      <c r="J27" s="121"/>
    </row>
    <row r="28" spans="1:10" ht="12.75">
      <c r="A28" s="45" t="s">
        <v>1</v>
      </c>
      <c r="B28" s="53">
        <v>-139.60475</v>
      </c>
      <c r="C28" s="92">
        <v>-25.994879999999995</v>
      </c>
      <c r="D28" s="53">
        <v>-29.538550000000015</v>
      </c>
      <c r="E28" s="53">
        <v>-22.235449999999986</v>
      </c>
      <c r="F28" s="54">
        <f t="shared" si="0"/>
        <v>-217.37363</v>
      </c>
      <c r="G28" s="53">
        <v>-173.82878</v>
      </c>
      <c r="H28" s="92">
        <v>-29.20415</v>
      </c>
      <c r="I28" s="119">
        <f t="shared" si="1"/>
        <v>0.12345777322303485</v>
      </c>
      <c r="J28" s="121"/>
    </row>
    <row r="29" spans="1:10" ht="13.5" thickBot="1">
      <c r="A29" s="94" t="s">
        <v>28</v>
      </c>
      <c r="B29" s="57">
        <f aca="true" t="shared" si="5" ref="B29:H29">SUM(B19:B28)</f>
        <v>-10391.887020000002</v>
      </c>
      <c r="C29" s="128">
        <f t="shared" si="5"/>
        <v>-10497.211029999999</v>
      </c>
      <c r="D29" s="57">
        <f t="shared" si="5"/>
        <v>-10159.157839999998</v>
      </c>
      <c r="E29" s="57">
        <f t="shared" si="5"/>
        <v>-10455.886840000003</v>
      </c>
      <c r="F29" s="57">
        <f t="shared" si="5"/>
        <v>-41504.14273000001</v>
      </c>
      <c r="G29" s="57">
        <f t="shared" si="5"/>
        <v>-13507.37019</v>
      </c>
      <c r="H29" s="128">
        <f t="shared" si="5"/>
        <v>-10411.49065</v>
      </c>
      <c r="I29" s="141">
        <f t="shared" si="1"/>
        <v>-0.008166014740012219</v>
      </c>
      <c r="J29" s="121"/>
    </row>
    <row r="30" spans="1:10" ht="13.5" thickBot="1">
      <c r="A30" s="95" t="s">
        <v>29</v>
      </c>
      <c r="B30" s="58">
        <f aca="true" t="shared" si="6" ref="B30:H30">B29+B18</f>
        <v>879.5277599999954</v>
      </c>
      <c r="C30" s="129">
        <f t="shared" si="6"/>
        <v>984.8336200000067</v>
      </c>
      <c r="D30" s="58">
        <f t="shared" si="6"/>
        <v>790.2356899999941</v>
      </c>
      <c r="E30" s="58">
        <f t="shared" si="6"/>
        <v>672.8822400000008</v>
      </c>
      <c r="F30" s="58">
        <f t="shared" si="6"/>
        <v>3327.479309999988</v>
      </c>
      <c r="G30" s="58">
        <f t="shared" si="6"/>
        <v>1103.5502199999974</v>
      </c>
      <c r="H30" s="129">
        <f t="shared" si="6"/>
        <v>853.2836700000007</v>
      </c>
      <c r="I30" s="141">
        <f t="shared" si="1"/>
        <v>-0.1335758115162692</v>
      </c>
      <c r="J30" s="121"/>
    </row>
    <row r="31" spans="1:10" ht="12.75">
      <c r="A31" s="45" t="s">
        <v>38</v>
      </c>
      <c r="B31" s="53">
        <v>-0.47332</v>
      </c>
      <c r="C31" s="92">
        <v>-24.931639999999998</v>
      </c>
      <c r="D31" s="53">
        <v>-16.83416</v>
      </c>
      <c r="E31" s="53">
        <v>-88.49265000000001</v>
      </c>
      <c r="F31" s="54">
        <f>SUM(B31:E31)</f>
        <v>-130.73177</v>
      </c>
      <c r="G31" s="53">
        <v>-49.590559999999996</v>
      </c>
      <c r="H31" s="92">
        <v>38.76116</v>
      </c>
      <c r="I31" s="115" t="str">
        <f t="shared" si="1"/>
        <v>-</v>
      </c>
      <c r="J31" s="121"/>
    </row>
    <row r="32" spans="1:10" ht="12.75">
      <c r="A32" s="45" t="s">
        <v>49</v>
      </c>
      <c r="B32" s="53">
        <v>25.69198</v>
      </c>
      <c r="C32" s="92">
        <v>90.24679</v>
      </c>
      <c r="D32" s="53">
        <v>18.99785</v>
      </c>
      <c r="E32" s="53">
        <v>48.341339999999974</v>
      </c>
      <c r="F32" s="54">
        <f>SUM(B32:E32)</f>
        <v>183.27795999999998</v>
      </c>
      <c r="G32" s="53">
        <v>35.58037</v>
      </c>
      <c r="H32" s="92">
        <v>64.32079</v>
      </c>
      <c r="I32" s="115">
        <f t="shared" si="1"/>
        <v>-0.28727891595922694</v>
      </c>
      <c r="J32" s="121"/>
    </row>
    <row r="33" spans="1:10" ht="12.75">
      <c r="A33" s="45" t="s">
        <v>50</v>
      </c>
      <c r="B33" s="53">
        <v>-5.45721</v>
      </c>
      <c r="C33" s="92">
        <v>-2.6176000000000013</v>
      </c>
      <c r="D33" s="53">
        <v>-6.863779999999998</v>
      </c>
      <c r="E33" s="53">
        <v>-6.457310000000001</v>
      </c>
      <c r="F33" s="54">
        <f>SUM(B33:E33)</f>
        <v>-21.3959</v>
      </c>
      <c r="G33" s="53">
        <v>-2.49488</v>
      </c>
      <c r="H33" s="92">
        <v>-2.8215900000000005</v>
      </c>
      <c r="I33" s="115">
        <f t="shared" si="1"/>
        <v>0.07793016503667448</v>
      </c>
      <c r="J33" s="121"/>
    </row>
    <row r="34" spans="1:10" ht="12.75">
      <c r="A34" s="45" t="s">
        <v>133</v>
      </c>
      <c r="B34" s="53">
        <v>-7.37204</v>
      </c>
      <c r="C34" s="92">
        <v>0</v>
      </c>
      <c r="D34" s="53">
        <v>0</v>
      </c>
      <c r="E34" s="53">
        <v>0</v>
      </c>
      <c r="F34" s="54">
        <f>SUM(B34:E34)</f>
        <v>-7.37204</v>
      </c>
      <c r="G34" s="53">
        <v>-12.52792</v>
      </c>
      <c r="H34" s="92">
        <v>0</v>
      </c>
      <c r="I34" s="115" t="str">
        <f t="shared" si="1"/>
        <v>-</v>
      </c>
      <c r="J34" s="121"/>
    </row>
    <row r="35" spans="1:10" ht="12.75">
      <c r="A35" s="46" t="s">
        <v>15</v>
      </c>
      <c r="B35" s="53">
        <v>-8.31756</v>
      </c>
      <c r="C35" s="92">
        <v>-8.4419</v>
      </c>
      <c r="D35" s="53">
        <v>-10.01604</v>
      </c>
      <c r="E35" s="53">
        <v>-8.824819999999995</v>
      </c>
      <c r="F35" s="54">
        <f>SUM(B35:E35)</f>
        <v>-35.600319999999996</v>
      </c>
      <c r="G35" s="53">
        <v>-9.549610000000001</v>
      </c>
      <c r="H35" s="92">
        <v>-18.846999999999998</v>
      </c>
      <c r="I35" s="119">
        <f t="shared" si="1"/>
        <v>1.2325542828036338</v>
      </c>
      <c r="J35" s="121"/>
    </row>
    <row r="36" spans="1:10" ht="13.5" thickBot="1">
      <c r="A36" s="96" t="s">
        <v>30</v>
      </c>
      <c r="B36" s="59">
        <f aca="true" t="shared" si="7" ref="B36:H36">SUM(B31:B35)</f>
        <v>4.0718499999999995</v>
      </c>
      <c r="C36" s="130">
        <f t="shared" si="7"/>
        <v>54.25565</v>
      </c>
      <c r="D36" s="59">
        <f t="shared" si="7"/>
        <v>-14.71613</v>
      </c>
      <c r="E36" s="59">
        <f t="shared" si="7"/>
        <v>-55.43344000000003</v>
      </c>
      <c r="F36" s="59">
        <f t="shared" si="7"/>
        <v>-11.822070000000032</v>
      </c>
      <c r="G36" s="59">
        <f t="shared" si="7"/>
        <v>-38.5826</v>
      </c>
      <c r="H36" s="130">
        <f t="shared" si="7"/>
        <v>81.41336000000001</v>
      </c>
      <c r="I36" s="141">
        <f t="shared" si="1"/>
        <v>0.5005508182097166</v>
      </c>
      <c r="J36" s="104"/>
    </row>
    <row r="37" spans="1:10" s="7" customFormat="1" ht="12.75">
      <c r="A37" s="200" t="s">
        <v>55</v>
      </c>
      <c r="B37" s="208">
        <f aca="true" t="shared" si="8" ref="B37:H37">B36+B30</f>
        <v>883.5996099999954</v>
      </c>
      <c r="C37" s="209">
        <f t="shared" si="8"/>
        <v>1039.0892700000068</v>
      </c>
      <c r="D37" s="208">
        <f t="shared" si="8"/>
        <v>775.519559999994</v>
      </c>
      <c r="E37" s="208">
        <f t="shared" si="8"/>
        <v>617.4488000000008</v>
      </c>
      <c r="F37" s="208">
        <f t="shared" si="8"/>
        <v>3315.6572399999877</v>
      </c>
      <c r="G37" s="208">
        <f t="shared" si="8"/>
        <v>1064.9676199999974</v>
      </c>
      <c r="H37" s="209">
        <f t="shared" si="8"/>
        <v>934.6970300000007</v>
      </c>
      <c r="I37" s="115">
        <f t="shared" si="1"/>
        <v>-0.10046513135488866</v>
      </c>
      <c r="J37" s="121"/>
    </row>
    <row r="38" spans="1:10" ht="13.5" thickBot="1">
      <c r="A38" s="45" t="s">
        <v>19</v>
      </c>
      <c r="B38" s="53">
        <v>-254.83584</v>
      </c>
      <c r="C38" s="92">
        <v>-307.61207</v>
      </c>
      <c r="D38" s="53">
        <v>-245.086</v>
      </c>
      <c r="E38" s="53">
        <v>-188.2346</v>
      </c>
      <c r="F38" s="54">
        <f>SUM(B38:E38)</f>
        <v>-995.76851</v>
      </c>
      <c r="G38" s="53">
        <v>-325.90402</v>
      </c>
      <c r="H38" s="92">
        <v>-272.9781</v>
      </c>
      <c r="I38" s="141">
        <f t="shared" si="1"/>
        <v>-0.1125897628139235</v>
      </c>
      <c r="J38" s="121"/>
    </row>
    <row r="39" spans="1:10" ht="13.5" thickBot="1">
      <c r="A39" s="85" t="s">
        <v>2</v>
      </c>
      <c r="B39" s="60">
        <f aca="true" t="shared" si="9" ref="B39:H39">SUM(B37:B38)</f>
        <v>628.7637699999955</v>
      </c>
      <c r="C39" s="135">
        <f t="shared" si="9"/>
        <v>731.4772000000067</v>
      </c>
      <c r="D39" s="60">
        <f t="shared" si="9"/>
        <v>530.433559999994</v>
      </c>
      <c r="E39" s="60">
        <f t="shared" si="9"/>
        <v>429.2142000000008</v>
      </c>
      <c r="F39" s="60">
        <f t="shared" si="9"/>
        <v>2319.888729999988</v>
      </c>
      <c r="G39" s="60">
        <f t="shared" si="9"/>
        <v>739.0635999999975</v>
      </c>
      <c r="H39" s="135">
        <f t="shared" si="9"/>
        <v>661.7189300000007</v>
      </c>
      <c r="I39" s="141">
        <f t="shared" si="1"/>
        <v>-0.09536629439715336</v>
      </c>
      <c r="J39" s="121"/>
    </row>
    <row r="40" spans="1:10" ht="12.75">
      <c r="A40" s="105" t="s">
        <v>70</v>
      </c>
      <c r="B40" s="53"/>
      <c r="C40" s="92"/>
      <c r="D40" s="53"/>
      <c r="E40" s="53"/>
      <c r="F40" s="54"/>
      <c r="G40" s="53"/>
      <c r="H40" s="92"/>
      <c r="I40" s="115"/>
      <c r="J40" s="121"/>
    </row>
    <row r="41" spans="1:11" ht="12.75">
      <c r="A41" s="156" t="s">
        <v>66</v>
      </c>
      <c r="B41" s="53">
        <v>30.57868</v>
      </c>
      <c r="C41" s="134">
        <v>32.467580000000005</v>
      </c>
      <c r="D41" s="53">
        <v>23.82848</v>
      </c>
      <c r="E41" s="53">
        <v>34.8134</v>
      </c>
      <c r="F41" s="54">
        <f>SUM(B41:E41)</f>
        <v>121.68814</v>
      </c>
      <c r="G41" s="53">
        <v>40.41026</v>
      </c>
      <c r="H41" s="134">
        <v>37.330130000000004</v>
      </c>
      <c r="I41" s="115">
        <f>IF(OR(AND(C41&lt;0,H41&gt;0),AND(C41&gt;0,H41&lt;0),C41=0,C41="-",H41="-"),"-",(H41-C41)/C41)</f>
        <v>0.14976632074210638</v>
      </c>
      <c r="J41" s="121"/>
      <c r="K41" s="7"/>
    </row>
    <row r="42" spans="1:10" ht="13.5" thickBot="1">
      <c r="A42" s="146" t="s">
        <v>65</v>
      </c>
      <c r="B42" s="58">
        <f aca="true" t="shared" si="10" ref="B42:H42">B39-B41</f>
        <v>598.1850899999955</v>
      </c>
      <c r="C42" s="129">
        <f t="shared" si="10"/>
        <v>699.0096200000067</v>
      </c>
      <c r="D42" s="58">
        <f t="shared" si="10"/>
        <v>506.605079999994</v>
      </c>
      <c r="E42" s="58">
        <f t="shared" si="10"/>
        <v>394.4008000000008</v>
      </c>
      <c r="F42" s="58">
        <f t="shared" si="10"/>
        <v>2198.2005899999876</v>
      </c>
      <c r="G42" s="58">
        <f t="shared" si="10"/>
        <v>698.6533399999975</v>
      </c>
      <c r="H42" s="129">
        <f t="shared" si="10"/>
        <v>624.3888000000006</v>
      </c>
      <c r="I42" s="115">
        <f>IF(OR(AND(C42&lt;0,H42&gt;0),AND(C42&gt;0,H42&lt;0),C42=0,C42="-",H42="-"),"-",(H42-C42)/C42)</f>
        <v>-0.10675220750181579</v>
      </c>
      <c r="J42" s="121"/>
    </row>
    <row r="43" spans="1:10" ht="13.5" thickBot="1">
      <c r="A43" s="95" t="s">
        <v>128</v>
      </c>
      <c r="B43" s="60">
        <v>72.61590607577607</v>
      </c>
      <c r="C43" s="135">
        <v>78.65249455033396</v>
      </c>
      <c r="D43" s="60">
        <v>60.74448569157139</v>
      </c>
      <c r="E43" s="60">
        <v>49.86417585572551</v>
      </c>
      <c r="F43" s="60">
        <v>64.86872210501255</v>
      </c>
      <c r="G43" s="60">
        <v>77.18623505853412</v>
      </c>
      <c r="H43" s="135">
        <v>58.372191674997204</v>
      </c>
      <c r="I43" s="376">
        <f>IF(OR(AND(C43&lt;0,H43&gt;0),AND(C43&gt;0,H43&lt;0),C43=0,C43="-",H43="-"),"-",(H43-C43))</f>
        <v>-20.28030287533675</v>
      </c>
      <c r="J43" s="124"/>
    </row>
    <row r="44" spans="2:9" ht="12.75">
      <c r="B44" s="6"/>
      <c r="C44" s="6"/>
      <c r="D44" s="6"/>
      <c r="E44" s="6"/>
      <c r="F44" s="6"/>
      <c r="G44" s="6"/>
      <c r="I44" s="90"/>
    </row>
    <row r="45" spans="1:10" s="7" customFormat="1" ht="5.25" customHeight="1">
      <c r="A45" s="198"/>
      <c r="B45" s="104"/>
      <c r="C45" s="104"/>
      <c r="D45" s="104"/>
      <c r="E45" s="104"/>
      <c r="F45" s="104"/>
      <c r="G45" s="104"/>
      <c r="H45" s="104"/>
      <c r="J45" s="81"/>
    </row>
    <row r="46" spans="1:89" s="7" customFormat="1" ht="45">
      <c r="A46" s="337" t="s">
        <v>75</v>
      </c>
      <c r="B46" s="256"/>
      <c r="C46" s="256"/>
      <c r="D46" s="256"/>
      <c r="E46" s="256"/>
      <c r="F46" s="256"/>
      <c r="G46" s="256"/>
      <c r="H46" s="256"/>
      <c r="I46" s="258"/>
      <c r="J46" s="258"/>
      <c r="K46" s="259"/>
      <c r="L46" s="258"/>
      <c r="M46" s="258"/>
      <c r="N46" s="256"/>
      <c r="O46" s="258"/>
      <c r="P46" s="258"/>
      <c r="Q46" s="258"/>
      <c r="R46" s="257"/>
      <c r="T46" s="258"/>
      <c r="U46" s="258"/>
      <c r="V46" s="258"/>
      <c r="W46" s="259"/>
      <c r="X46" s="258"/>
      <c r="Y46" s="258"/>
      <c r="Z46" s="258"/>
      <c r="AA46" s="256"/>
      <c r="AB46" s="258"/>
      <c r="AC46" s="258"/>
      <c r="AD46" s="258"/>
      <c r="AE46" s="257"/>
      <c r="AG46" s="258"/>
      <c r="AH46" s="258"/>
      <c r="AI46" s="258"/>
      <c r="AJ46" s="259"/>
      <c r="AK46" s="258"/>
      <c r="AL46" s="258"/>
      <c r="AM46" s="258"/>
      <c r="AN46" s="256"/>
      <c r="AO46" s="258"/>
      <c r="AP46" s="258"/>
      <c r="AQ46" s="258"/>
      <c r="AR46" s="257"/>
      <c r="AT46" s="258"/>
      <c r="AU46" s="258"/>
      <c r="AV46" s="258"/>
      <c r="AW46" s="259"/>
      <c r="AX46" s="258"/>
      <c r="AY46" s="258"/>
      <c r="AZ46" s="258"/>
      <c r="BA46" s="256"/>
      <c r="BB46" s="258"/>
      <c r="BC46" s="258"/>
      <c r="BD46" s="258"/>
      <c r="BE46" s="257"/>
      <c r="BG46" s="258"/>
      <c r="BH46" s="258"/>
      <c r="BI46" s="258"/>
      <c r="BJ46" s="259"/>
      <c r="BK46" s="258"/>
      <c r="BL46" s="258"/>
      <c r="BM46" s="258"/>
      <c r="BN46" s="256"/>
      <c r="BO46" s="258"/>
      <c r="BP46" s="258"/>
      <c r="BQ46" s="256"/>
      <c r="BR46" s="257"/>
      <c r="CE46" s="226"/>
      <c r="CF46" s="228"/>
      <c r="CG46" s="226"/>
      <c r="CH46" s="226"/>
      <c r="CI46" s="253"/>
      <c r="CJ46" s="224"/>
      <c r="CK46" s="225"/>
    </row>
  </sheetData>
  <sheetProtection/>
  <printOptions/>
  <pageMargins left="0.35433070866141736" right="0.2755905511811024" top="0.3937007874015748" bottom="0.07874015748031496" header="0.31496062992125984" footer="0.1968503937007874"/>
  <pageSetup horizontalDpi="600" verticalDpi="600" orientation="landscape" paperSize="9" scale="87"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7.xml><?xml version="1.0" encoding="utf-8"?>
<worksheet xmlns="http://schemas.openxmlformats.org/spreadsheetml/2006/main" xmlns:r="http://schemas.openxmlformats.org/officeDocument/2006/relationships">
  <dimension ref="A1:CI32"/>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11.421875" defaultRowHeight="12.75"/>
  <cols>
    <col min="1" max="1" width="58.421875" style="41" customWidth="1"/>
    <col min="2" max="7" width="8.7109375" style="6" customWidth="1"/>
    <col min="8" max="8" width="8.7109375" style="90" customWidth="1"/>
    <col min="9" max="9" width="8.7109375" style="7" customWidth="1"/>
    <col min="10" max="10" width="2.28125" style="5" customWidth="1"/>
    <col min="11" max="16384" width="11.421875" style="5" customWidth="1"/>
  </cols>
  <sheetData>
    <row r="1" spans="1:71" s="9" customFormat="1" ht="19.5" customHeight="1">
      <c r="A1" s="158" t="s">
        <v>121</v>
      </c>
      <c r="F1" s="10"/>
      <c r="H1" s="19"/>
      <c r="I1" s="21"/>
      <c r="J1" s="10"/>
      <c r="K1" s="19"/>
      <c r="L1" s="19"/>
      <c r="M1" s="19"/>
      <c r="N1" s="19"/>
      <c r="P1" s="19"/>
      <c r="Q1" s="19"/>
      <c r="R1" s="10"/>
      <c r="S1" s="10"/>
      <c r="T1" s="19"/>
      <c r="U1" s="19"/>
      <c r="V1" s="19"/>
      <c r="W1" s="19"/>
      <c r="X1" s="19"/>
      <c r="Y1" s="19"/>
      <c r="Z1" s="19"/>
      <c r="AA1" s="19"/>
      <c r="AB1" s="19"/>
      <c r="AD1" s="10"/>
      <c r="AE1" s="19"/>
      <c r="AF1" s="10"/>
      <c r="AG1" s="10"/>
      <c r="AH1" s="10"/>
      <c r="AI1" s="19"/>
      <c r="AJ1" s="19"/>
      <c r="AK1" s="19"/>
      <c r="AL1" s="19"/>
      <c r="AM1" s="19"/>
      <c r="AN1" s="19"/>
      <c r="AO1" s="19"/>
      <c r="AP1" s="19"/>
      <c r="AS1" s="10"/>
      <c r="AT1" s="19"/>
      <c r="AU1" s="10"/>
      <c r="AV1" s="10"/>
      <c r="AW1" s="10"/>
      <c r="AX1" s="19"/>
      <c r="AY1" s="19"/>
      <c r="AZ1" s="19"/>
      <c r="BA1" s="19"/>
      <c r="BB1" s="19"/>
      <c r="BC1" s="19"/>
      <c r="BD1" s="19"/>
      <c r="BE1" s="19"/>
      <c r="BG1" s="19"/>
      <c r="BH1" s="19"/>
      <c r="BI1" s="10"/>
      <c r="BJ1" s="10"/>
      <c r="BK1" s="10"/>
      <c r="BL1" s="19"/>
      <c r="BM1" s="19"/>
      <c r="BN1" s="19"/>
      <c r="BO1" s="19"/>
      <c r="BP1" s="19"/>
      <c r="BQ1" s="19"/>
      <c r="BR1" s="19"/>
      <c r="BS1" s="19"/>
    </row>
    <row r="2" spans="1:71" s="9" customFormat="1" ht="19.5" customHeight="1">
      <c r="A2" s="159" t="str">
        <f>'Balance Sheets'!A2</f>
        <v>By segments and quarters as of 30 June 2015</v>
      </c>
      <c r="D2" s="353"/>
      <c r="F2" s="10"/>
      <c r="H2" s="19"/>
      <c r="I2" s="21"/>
      <c r="J2" s="10"/>
      <c r="K2" s="19"/>
      <c r="L2" s="19"/>
      <c r="M2" s="19"/>
      <c r="N2" s="19"/>
      <c r="P2" s="19"/>
      <c r="Q2" s="19"/>
      <c r="R2" s="10"/>
      <c r="S2" s="10"/>
      <c r="T2" s="19"/>
      <c r="U2" s="19"/>
      <c r="V2" s="19"/>
      <c r="W2" s="19"/>
      <c r="X2" s="19"/>
      <c r="Y2" s="19"/>
      <c r="Z2" s="19"/>
      <c r="AA2" s="19"/>
      <c r="AB2" s="19"/>
      <c r="AD2" s="10"/>
      <c r="AE2" s="19"/>
      <c r="AF2" s="10"/>
      <c r="AG2" s="10"/>
      <c r="AH2" s="10"/>
      <c r="AI2" s="19"/>
      <c r="AJ2" s="19"/>
      <c r="AK2" s="19"/>
      <c r="AL2" s="19"/>
      <c r="AM2" s="19"/>
      <c r="AN2" s="19"/>
      <c r="AO2" s="19"/>
      <c r="AP2" s="19"/>
      <c r="AS2" s="10"/>
      <c r="AT2" s="19"/>
      <c r="AU2" s="10"/>
      <c r="AV2" s="10"/>
      <c r="AW2" s="10"/>
      <c r="AX2" s="19"/>
      <c r="AY2" s="19"/>
      <c r="AZ2" s="19"/>
      <c r="BA2" s="19"/>
      <c r="BB2" s="19"/>
      <c r="BC2" s="19"/>
      <c r="BD2" s="19"/>
      <c r="BE2" s="19"/>
      <c r="BG2" s="19"/>
      <c r="BH2" s="19"/>
      <c r="BI2" s="10"/>
      <c r="BJ2" s="10"/>
      <c r="BK2" s="10"/>
      <c r="BL2" s="19"/>
      <c r="BM2" s="19"/>
      <c r="BN2" s="19"/>
      <c r="BO2" s="19"/>
      <c r="BP2" s="19"/>
      <c r="BQ2" s="19"/>
      <c r="BR2" s="19"/>
      <c r="BS2" s="19"/>
    </row>
    <row r="3" spans="1:71" s="14" customFormat="1" ht="12" customHeight="1">
      <c r="A3" s="160"/>
      <c r="D3" s="354"/>
      <c r="F3" s="8"/>
      <c r="H3" s="21"/>
      <c r="I3" s="21"/>
      <c r="J3" s="8"/>
      <c r="K3" s="21"/>
      <c r="L3" s="21"/>
      <c r="M3" s="21"/>
      <c r="N3" s="21"/>
      <c r="P3" s="21"/>
      <c r="Q3" s="21"/>
      <c r="R3" s="8"/>
      <c r="S3" s="8"/>
      <c r="T3" s="21"/>
      <c r="U3" s="21"/>
      <c r="V3" s="21"/>
      <c r="W3" s="21"/>
      <c r="X3" s="21"/>
      <c r="Y3" s="21"/>
      <c r="Z3" s="21"/>
      <c r="AA3" s="21"/>
      <c r="AB3" s="21"/>
      <c r="AD3" s="8"/>
      <c r="AE3" s="21"/>
      <c r="AF3" s="8"/>
      <c r="AG3" s="8"/>
      <c r="AH3" s="8"/>
      <c r="AI3" s="21"/>
      <c r="AJ3" s="21"/>
      <c r="AK3" s="21"/>
      <c r="AL3" s="21"/>
      <c r="AM3" s="21"/>
      <c r="AN3" s="21"/>
      <c r="AO3" s="21"/>
      <c r="AP3" s="21"/>
      <c r="AS3" s="8"/>
      <c r="AT3" s="21"/>
      <c r="AU3" s="8"/>
      <c r="AV3" s="8"/>
      <c r="AW3" s="8"/>
      <c r="AX3" s="21"/>
      <c r="AY3" s="21"/>
      <c r="AZ3" s="21"/>
      <c r="BA3" s="21"/>
      <c r="BB3" s="21"/>
      <c r="BC3" s="21"/>
      <c r="BD3" s="21"/>
      <c r="BE3" s="21"/>
      <c r="BG3" s="21"/>
      <c r="BH3" s="21"/>
      <c r="BI3" s="8"/>
      <c r="BJ3" s="8"/>
      <c r="BK3" s="8"/>
      <c r="BL3" s="21"/>
      <c r="BM3" s="21"/>
      <c r="BN3" s="21"/>
      <c r="BO3" s="21"/>
      <c r="BP3" s="21"/>
      <c r="BQ3" s="21"/>
      <c r="BR3" s="21"/>
      <c r="BS3" s="21"/>
    </row>
    <row r="4" spans="1:9" s="41" customFormat="1" ht="18">
      <c r="A4" s="158" t="s">
        <v>54</v>
      </c>
      <c r="B4" s="40"/>
      <c r="C4" s="40"/>
      <c r="D4" s="40"/>
      <c r="E4" s="40"/>
      <c r="F4" s="40"/>
      <c r="G4" s="40"/>
      <c r="H4" s="88"/>
      <c r="I4" s="65"/>
    </row>
    <row r="5" spans="2:9" s="41" customFormat="1" ht="9" customHeight="1">
      <c r="B5" s="40"/>
      <c r="C5" s="40"/>
      <c r="D5" s="40"/>
      <c r="E5" s="40"/>
      <c r="F5" s="40"/>
      <c r="G5" s="40"/>
      <c r="H5" s="88"/>
      <c r="I5" s="65"/>
    </row>
    <row r="6" spans="1:10" ht="19.5" customHeight="1" thickBot="1">
      <c r="A6" s="89" t="s">
        <v>64</v>
      </c>
      <c r="B6" s="15" t="s">
        <v>118</v>
      </c>
      <c r="C6" s="18" t="s">
        <v>125</v>
      </c>
      <c r="D6" s="15" t="s">
        <v>126</v>
      </c>
      <c r="E6" s="15" t="s">
        <v>127</v>
      </c>
      <c r="F6" s="15">
        <v>2014</v>
      </c>
      <c r="G6" s="15" t="s">
        <v>130</v>
      </c>
      <c r="H6" s="18" t="s">
        <v>131</v>
      </c>
      <c r="I6" s="18" t="s">
        <v>129</v>
      </c>
      <c r="J6" s="109"/>
    </row>
    <row r="7" spans="1:10" ht="12.75">
      <c r="A7" s="45" t="s">
        <v>34</v>
      </c>
      <c r="B7" s="48">
        <v>1516.0595600000001</v>
      </c>
      <c r="C7" s="44">
        <v>1600.87073</v>
      </c>
      <c r="D7" s="48">
        <v>1616.7715199999993</v>
      </c>
      <c r="E7" s="48">
        <v>1646.2732100000003</v>
      </c>
      <c r="F7" s="43">
        <f>SUM(B7:E7)</f>
        <v>6379.97502</v>
      </c>
      <c r="G7" s="48">
        <v>1567.13236</v>
      </c>
      <c r="H7" s="44">
        <v>1558.67902</v>
      </c>
      <c r="I7" s="115">
        <f aca="true" t="shared" si="0" ref="I7:I18">IF(OR(AND(C7&lt;0,H7&gt;0),AND(C7&gt;0,H7&lt;0),C7=0,C7="-",H7="-"),"-",(H7-C7)/C7)</f>
        <v>-0.026355475935274333</v>
      </c>
      <c r="J7" s="110"/>
    </row>
    <row r="8" spans="1:10" ht="12.75">
      <c r="A8" s="45" t="s">
        <v>33</v>
      </c>
      <c r="B8" s="48">
        <v>-0.27463</v>
      </c>
      <c r="C8" s="44">
        <v>-0.8191200000000001</v>
      </c>
      <c r="D8" s="48">
        <v>-1.51524</v>
      </c>
      <c r="E8" s="48">
        <v>-0.57084</v>
      </c>
      <c r="F8" s="43">
        <f>SUM(B8:E8)</f>
        <v>-3.17983</v>
      </c>
      <c r="G8" s="48">
        <v>-0.67235</v>
      </c>
      <c r="H8" s="44">
        <v>-2.29945</v>
      </c>
      <c r="I8" s="115">
        <f t="shared" si="0"/>
        <v>1.8072199433538432</v>
      </c>
      <c r="J8" s="110"/>
    </row>
    <row r="9" spans="1:10" ht="12.75">
      <c r="A9" s="45" t="s">
        <v>7</v>
      </c>
      <c r="B9" s="48">
        <v>-1.2403199999999999</v>
      </c>
      <c r="C9" s="44">
        <v>4.57524</v>
      </c>
      <c r="D9" s="48">
        <v>1.7468000000000004</v>
      </c>
      <c r="E9" s="48">
        <v>-0.3125</v>
      </c>
      <c r="F9" s="43">
        <f aca="true" t="shared" si="1" ref="F9:F21">SUM(B9:E9)</f>
        <v>4.769220000000001</v>
      </c>
      <c r="G9" s="48">
        <v>4.90928</v>
      </c>
      <c r="H9" s="44">
        <v>-8.78305</v>
      </c>
      <c r="I9" s="115" t="str">
        <f t="shared" si="0"/>
        <v>-</v>
      </c>
      <c r="J9" s="110"/>
    </row>
    <row r="10" spans="1:10" ht="12.75">
      <c r="A10" s="45" t="s">
        <v>0</v>
      </c>
      <c r="B10" s="48">
        <v>2.22593</v>
      </c>
      <c r="C10" s="44">
        <v>2.1479600000000003</v>
      </c>
      <c r="D10" s="48">
        <v>1.2682599999999997</v>
      </c>
      <c r="E10" s="48">
        <v>0.36843000000000004</v>
      </c>
      <c r="F10" s="43">
        <f t="shared" si="1"/>
        <v>6.01058</v>
      </c>
      <c r="G10" s="48">
        <v>1.13651</v>
      </c>
      <c r="H10" s="44">
        <v>0.6072200000000001</v>
      </c>
      <c r="I10" s="119">
        <f t="shared" si="0"/>
        <v>-0.7173038604070839</v>
      </c>
      <c r="J10" s="196"/>
    </row>
    <row r="11" spans="1:10" ht="12.75">
      <c r="A11" s="97" t="s">
        <v>27</v>
      </c>
      <c r="B11" s="137">
        <f aca="true" t="shared" si="2" ref="B11:H11">SUM(B7:B10)</f>
        <v>1516.7705400000002</v>
      </c>
      <c r="C11" s="138">
        <f t="shared" si="2"/>
        <v>1606.77481</v>
      </c>
      <c r="D11" s="137">
        <f t="shared" si="2"/>
        <v>1618.2713399999993</v>
      </c>
      <c r="E11" s="137">
        <f t="shared" si="2"/>
        <v>1645.7583000000002</v>
      </c>
      <c r="F11" s="137">
        <f t="shared" si="2"/>
        <v>6387.57499</v>
      </c>
      <c r="G11" s="137">
        <f t="shared" si="2"/>
        <v>1572.5058000000001</v>
      </c>
      <c r="H11" s="138">
        <f t="shared" si="2"/>
        <v>1548.2037400000002</v>
      </c>
      <c r="I11" s="119">
        <f t="shared" si="0"/>
        <v>-0.03645256923090532</v>
      </c>
      <c r="J11" s="195"/>
    </row>
    <row r="12" spans="1:10" ht="22.5" customHeight="1">
      <c r="A12" s="349" t="s">
        <v>135</v>
      </c>
      <c r="B12" s="48">
        <v>-872.77374</v>
      </c>
      <c r="C12" s="44">
        <v>-932.17989</v>
      </c>
      <c r="D12" s="48">
        <v>-924.60025</v>
      </c>
      <c r="E12" s="48">
        <v>-1057.6486</v>
      </c>
      <c r="F12" s="43">
        <f>SUM(B12:E12)</f>
        <v>-3787.20248</v>
      </c>
      <c r="G12" s="48">
        <v>-1017.6985699999999</v>
      </c>
      <c r="H12" s="44">
        <v>-1042.7735000000002</v>
      </c>
      <c r="I12" s="115">
        <f t="shared" si="0"/>
        <v>0.11863977241560128</v>
      </c>
      <c r="J12" s="110"/>
    </row>
    <row r="13" spans="1:10" ht="12.75">
      <c r="A13" s="66" t="s">
        <v>16</v>
      </c>
      <c r="B13" s="61">
        <v>1.59444</v>
      </c>
      <c r="C13" s="131">
        <v>1.23766</v>
      </c>
      <c r="D13" s="61">
        <v>0.09099000000000013</v>
      </c>
      <c r="E13" s="61">
        <v>0.13863999999999965</v>
      </c>
      <c r="F13" s="378">
        <f>SUM(B13:E13)</f>
        <v>3.06173</v>
      </c>
      <c r="G13" s="61">
        <v>0.12265000000000001</v>
      </c>
      <c r="H13" s="131">
        <v>-0.12473000000000001</v>
      </c>
      <c r="I13" s="115" t="str">
        <f t="shared" si="0"/>
        <v>-</v>
      </c>
      <c r="J13" s="112"/>
    </row>
    <row r="14" spans="1:10" ht="12.75">
      <c r="A14" s="66" t="s">
        <v>12</v>
      </c>
      <c r="B14" s="61">
        <v>0</v>
      </c>
      <c r="C14" s="131">
        <v>0</v>
      </c>
      <c r="D14" s="61">
        <v>0</v>
      </c>
      <c r="E14" s="61">
        <v>0</v>
      </c>
      <c r="F14" s="378">
        <f>SUM(B14:E14)</f>
        <v>0</v>
      </c>
      <c r="G14" s="61">
        <v>0</v>
      </c>
      <c r="H14" s="131">
        <v>0</v>
      </c>
      <c r="I14" s="115" t="str">
        <f t="shared" si="0"/>
        <v>-</v>
      </c>
      <c r="J14" s="112"/>
    </row>
    <row r="15" spans="1:10" ht="12.75">
      <c r="A15" s="46" t="s">
        <v>1</v>
      </c>
      <c r="B15" s="61">
        <v>0.00152</v>
      </c>
      <c r="C15" s="131">
        <v>-0.00428</v>
      </c>
      <c r="D15" s="61">
        <v>0.0009499999999999999</v>
      </c>
      <c r="E15" s="61">
        <v>-0.00362</v>
      </c>
      <c r="F15" s="378">
        <f>SUM(B15:E15)</f>
        <v>-0.00543</v>
      </c>
      <c r="G15" s="61">
        <v>-0.01134</v>
      </c>
      <c r="H15" s="131">
        <v>0.00482</v>
      </c>
      <c r="I15" s="115" t="str">
        <f t="shared" si="0"/>
        <v>-</v>
      </c>
      <c r="J15" s="112"/>
    </row>
    <row r="16" spans="1:10" ht="13.5" thickBot="1">
      <c r="A16" s="97" t="s">
        <v>28</v>
      </c>
      <c r="B16" s="137">
        <f>SUM(B12:B15)</f>
        <v>-871.17778</v>
      </c>
      <c r="C16" s="194">
        <f aca="true" t="shared" si="3" ref="C16:H16">SUM(C12:C15)</f>
        <v>-930.94651</v>
      </c>
      <c r="D16" s="137">
        <f t="shared" si="3"/>
        <v>-924.5083099999999</v>
      </c>
      <c r="E16" s="137">
        <f t="shared" si="3"/>
        <v>-1057.51358</v>
      </c>
      <c r="F16" s="137">
        <f t="shared" si="3"/>
        <v>-3784.14618</v>
      </c>
      <c r="G16" s="137">
        <f t="shared" si="3"/>
        <v>-1017.5872599999999</v>
      </c>
      <c r="H16" s="194">
        <f t="shared" si="3"/>
        <v>-1042.8934100000001</v>
      </c>
      <c r="I16" s="375">
        <f t="shared" si="0"/>
        <v>0.12025062535547842</v>
      </c>
      <c r="J16" s="113"/>
    </row>
    <row r="17" spans="1:10" ht="13.5" thickBot="1">
      <c r="A17" s="85" t="s">
        <v>29</v>
      </c>
      <c r="B17" s="50">
        <f aca="true" t="shared" si="4" ref="B17:H17">SUM(B11,B16)</f>
        <v>645.5927600000002</v>
      </c>
      <c r="C17" s="63">
        <f t="shared" si="4"/>
        <v>675.8282999999999</v>
      </c>
      <c r="D17" s="50">
        <f t="shared" si="4"/>
        <v>693.7630299999994</v>
      </c>
      <c r="E17" s="50">
        <f t="shared" si="4"/>
        <v>588.2447200000001</v>
      </c>
      <c r="F17" s="50">
        <f t="shared" si="4"/>
        <v>2603.42881</v>
      </c>
      <c r="G17" s="50">
        <f t="shared" si="4"/>
        <v>554.9185400000002</v>
      </c>
      <c r="H17" s="63">
        <f t="shared" si="4"/>
        <v>505.31033</v>
      </c>
      <c r="I17" s="141">
        <f t="shared" si="0"/>
        <v>-0.2523096028976589</v>
      </c>
      <c r="J17" s="111"/>
    </row>
    <row r="18" spans="1:11" ht="12.75">
      <c r="A18" s="45" t="s">
        <v>8</v>
      </c>
      <c r="B18" s="48">
        <v>-0.44182</v>
      </c>
      <c r="C18" s="44">
        <v>-0.32439000000000007</v>
      </c>
      <c r="D18" s="48">
        <v>4.50108</v>
      </c>
      <c r="E18" s="48">
        <v>-0.08448000000000011</v>
      </c>
      <c r="F18" s="43">
        <f t="shared" si="1"/>
        <v>3.65039</v>
      </c>
      <c r="G18" s="48">
        <v>0.03509</v>
      </c>
      <c r="H18" s="44">
        <v>0.21208</v>
      </c>
      <c r="I18" s="115" t="str">
        <f t="shared" si="0"/>
        <v>-</v>
      </c>
      <c r="J18" s="110"/>
      <c r="K18" s="384"/>
    </row>
    <row r="19" spans="1:11" ht="12.75">
      <c r="A19" s="45" t="s">
        <v>11</v>
      </c>
      <c r="B19" s="48">
        <v>0</v>
      </c>
      <c r="C19" s="44">
        <v>0</v>
      </c>
      <c r="D19" s="48">
        <v>0</v>
      </c>
      <c r="E19" s="48">
        <v>0</v>
      </c>
      <c r="F19" s="43">
        <f t="shared" si="1"/>
        <v>0</v>
      </c>
      <c r="G19" s="48">
        <v>0</v>
      </c>
      <c r="H19" s="44">
        <v>0</v>
      </c>
      <c r="I19" s="115" t="str">
        <f>IF(OR(AND(C19&lt;0,H19&gt;0),AND(C19&gt;0,H19&lt;0),SUM(C19)=0,C19="-",H19="-"),"-",(H19-C19)/C19)</f>
        <v>-</v>
      </c>
      <c r="J19" s="110"/>
      <c r="K19" s="384"/>
    </row>
    <row r="20" spans="1:10" ht="12.75">
      <c r="A20" s="45" t="s">
        <v>42</v>
      </c>
      <c r="B20" s="48">
        <v>2.8584099999999997</v>
      </c>
      <c r="C20" s="44">
        <v>0.21962000000000037</v>
      </c>
      <c r="D20" s="48">
        <v>0.41954</v>
      </c>
      <c r="E20" s="48">
        <v>2.79726</v>
      </c>
      <c r="F20" s="43">
        <f t="shared" si="1"/>
        <v>6.29483</v>
      </c>
      <c r="G20" s="48">
        <v>6.60607</v>
      </c>
      <c r="H20" s="44">
        <v>2.5749500000000003</v>
      </c>
      <c r="I20" s="115">
        <f>IF(OR(AND(C20&lt;0,H20&gt;0),AND(C20&gt;0,H20&lt;0),C20=0,C20="-",H20="-"),"-",(H20-C20)/C20)</f>
        <v>10.724569711319534</v>
      </c>
      <c r="J20" s="110"/>
    </row>
    <row r="21" spans="1:10" ht="12.75">
      <c r="A21" s="45" t="s">
        <v>133</v>
      </c>
      <c r="B21" s="48">
        <v>-13.84917</v>
      </c>
      <c r="C21" s="44">
        <v>0</v>
      </c>
      <c r="D21" s="48">
        <v>0</v>
      </c>
      <c r="E21" s="48">
        <v>0</v>
      </c>
      <c r="F21" s="43">
        <f t="shared" si="1"/>
        <v>-13.84917</v>
      </c>
      <c r="G21" s="48">
        <v>-30.61483</v>
      </c>
      <c r="H21" s="44">
        <v>0</v>
      </c>
      <c r="I21" s="115" t="str">
        <f>IF(OR(AND(C21&lt;0,H21&gt;0),AND(C21&gt;0,H21&lt;0),SUM(C21)=0,C21="-",H21="-"),"-",(H21-C21)/C21)</f>
        <v>-</v>
      </c>
      <c r="J21" s="110"/>
    </row>
    <row r="22" spans="1:10" ht="12.75">
      <c r="A22" s="46" t="s">
        <v>15</v>
      </c>
      <c r="B22" s="48">
        <v>-2.7442699999999998</v>
      </c>
      <c r="C22" s="49">
        <v>-2.74438</v>
      </c>
      <c r="D22" s="48">
        <v>-2.74376</v>
      </c>
      <c r="E22" s="48">
        <v>-2.8504600000000018</v>
      </c>
      <c r="F22" s="43">
        <f>SUM(B22:E22)</f>
        <v>-11.082870000000002</v>
      </c>
      <c r="G22" s="48">
        <v>-2.74397</v>
      </c>
      <c r="H22" s="49">
        <v>-2.7440099999999994</v>
      </c>
      <c r="I22" s="119">
        <f>IF(OR(AND(C22&lt;0,H22&gt;0),AND(C22&gt;0,H22&lt;0),C22=0,C22="-",H22="-"),"-",(H22-C22)/C22)</f>
        <v>-0.00013482097960218614</v>
      </c>
      <c r="J22" s="112"/>
    </row>
    <row r="23" spans="1:10" s="6" customFormat="1" ht="13.5" thickBot="1">
      <c r="A23" s="95" t="s">
        <v>30</v>
      </c>
      <c r="B23" s="363">
        <f aca="true" t="shared" si="5" ref="B23:H23">SUM(B18:B22)</f>
        <v>-14.176850000000002</v>
      </c>
      <c r="C23" s="151">
        <f t="shared" si="5"/>
        <v>-2.84915</v>
      </c>
      <c r="D23" s="363">
        <f t="shared" si="5"/>
        <v>2.1768599999999996</v>
      </c>
      <c r="E23" s="363">
        <f t="shared" si="5"/>
        <v>-0.1376800000000018</v>
      </c>
      <c r="F23" s="363">
        <f t="shared" si="5"/>
        <v>-14.986820000000003</v>
      </c>
      <c r="G23" s="363">
        <f t="shared" si="5"/>
        <v>-26.717640000000003</v>
      </c>
      <c r="H23" s="151">
        <f t="shared" si="5"/>
        <v>0.043020000000000724</v>
      </c>
      <c r="I23" s="141" t="str">
        <f>IF(OR(AND(C23&lt;0,H23&gt;0),AND(C23&gt;0,H23&lt;0),C23=0,C23="-",H23="-"),"-",(H23-C23)/C23)</f>
        <v>-</v>
      </c>
      <c r="J23" s="114"/>
    </row>
    <row r="24" spans="1:10" s="7" customFormat="1" ht="12.75">
      <c r="A24" s="210" t="s">
        <v>55</v>
      </c>
      <c r="B24" s="205">
        <f aca="true" t="shared" si="6" ref="B24:H24">B23+B17</f>
        <v>631.4159100000002</v>
      </c>
      <c r="C24" s="206">
        <f t="shared" si="6"/>
        <v>672.9791499999999</v>
      </c>
      <c r="D24" s="205">
        <f t="shared" si="6"/>
        <v>695.9398899999994</v>
      </c>
      <c r="E24" s="205">
        <f t="shared" si="6"/>
        <v>588.1070400000001</v>
      </c>
      <c r="F24" s="205">
        <f t="shared" si="6"/>
        <v>2588.44199</v>
      </c>
      <c r="G24" s="205">
        <f t="shared" si="6"/>
        <v>528.2009000000003</v>
      </c>
      <c r="H24" s="206">
        <f t="shared" si="6"/>
        <v>505.35335000000003</v>
      </c>
      <c r="I24" s="115">
        <f>IF(OR(AND(C24&lt;0,H24&gt;0),AND(C24&gt;0,H24&lt;0),C24=0,C24="-",H24="-"),"-",(H24-C24)/C24)</f>
        <v>-0.24908022781983644</v>
      </c>
      <c r="J24" s="211"/>
    </row>
    <row r="25" spans="1:10" ht="13.5" thickBot="1">
      <c r="A25" s="45" t="s">
        <v>19</v>
      </c>
      <c r="B25" s="48">
        <v>-225.27317000000002</v>
      </c>
      <c r="C25" s="44">
        <v>-253.91098000000002</v>
      </c>
      <c r="D25" s="48">
        <v>-258.31908</v>
      </c>
      <c r="E25" s="48">
        <v>-229.87577999999996</v>
      </c>
      <c r="F25" s="43">
        <f>SUM(B25:E25)</f>
        <v>-967.37901</v>
      </c>
      <c r="G25" s="48">
        <v>-199.14292</v>
      </c>
      <c r="H25" s="44">
        <v>-176.12179000000003</v>
      </c>
      <c r="I25" s="141">
        <f>IF(OR(AND(C25&lt;0,H25&gt;0),AND(C25&gt;0,H25&lt;0),C25=0,C25="-",H25="-"),"-",(H25-C25)/C25)</f>
        <v>-0.30636402569120874</v>
      </c>
      <c r="J25" s="110"/>
    </row>
    <row r="26" spans="1:10" ht="13.5" thickBot="1">
      <c r="A26" s="85" t="s">
        <v>53</v>
      </c>
      <c r="B26" s="50">
        <f aca="true" t="shared" si="7" ref="B26:H26">SUM(B24:B25)</f>
        <v>406.1427400000001</v>
      </c>
      <c r="C26" s="63">
        <f t="shared" si="7"/>
        <v>419.0681699999999</v>
      </c>
      <c r="D26" s="50">
        <f t="shared" si="7"/>
        <v>437.62080999999944</v>
      </c>
      <c r="E26" s="50">
        <f t="shared" si="7"/>
        <v>358.23126000000013</v>
      </c>
      <c r="F26" s="50">
        <f t="shared" si="7"/>
        <v>1621.0629799999997</v>
      </c>
      <c r="G26" s="50">
        <f t="shared" si="7"/>
        <v>329.05798000000027</v>
      </c>
      <c r="H26" s="63">
        <f t="shared" si="7"/>
        <v>329.23156</v>
      </c>
      <c r="I26" s="141">
        <f>IF(OR(AND(C26&lt;0,H26&gt;0),AND(C26&gt;0,H26&lt;0),C26=0,C26="-",H26="-"),"-",(H26-C26)/C26)</f>
        <v>-0.21437230606180355</v>
      </c>
      <c r="J26" s="111"/>
    </row>
    <row r="27" spans="1:10" ht="12.75">
      <c r="A27" s="105" t="s">
        <v>70</v>
      </c>
      <c r="B27" s="48"/>
      <c r="C27" s="44"/>
      <c r="D27" s="48"/>
      <c r="E27" s="48"/>
      <c r="F27" s="43"/>
      <c r="G27" s="48"/>
      <c r="H27" s="44"/>
      <c r="I27" s="115"/>
      <c r="J27" s="110"/>
    </row>
    <row r="28" spans="1:10" ht="12.75">
      <c r="A28" s="156" t="s">
        <v>66</v>
      </c>
      <c r="B28" s="48">
        <v>21.58827</v>
      </c>
      <c r="C28" s="131">
        <v>23.02145</v>
      </c>
      <c r="D28" s="48">
        <v>22.36383999999999</v>
      </c>
      <c r="E28" s="48">
        <v>18.672690000000003</v>
      </c>
      <c r="F28" s="43">
        <f>SUM(B28:E28)</f>
        <v>85.64625</v>
      </c>
      <c r="G28" s="48">
        <v>16.72997</v>
      </c>
      <c r="H28" s="131">
        <v>15.711689999999997</v>
      </c>
      <c r="I28" s="115">
        <f>IF(OR(AND(C28&lt;0,H28&gt;0),AND(C28&gt;0,H28&lt;0),C28=0,C28="-",H28="-"),"-",(H28-C28)/C28)</f>
        <v>-0.31751953069854433</v>
      </c>
      <c r="J28" s="112"/>
    </row>
    <row r="29" spans="1:10" ht="13.5" thickBot="1">
      <c r="A29" s="146" t="s">
        <v>65</v>
      </c>
      <c r="B29" s="58">
        <f aca="true" t="shared" si="8" ref="B29:H29">B26-B28</f>
        <v>384.5544700000001</v>
      </c>
      <c r="C29" s="129">
        <f t="shared" si="8"/>
        <v>396.0467199999999</v>
      </c>
      <c r="D29" s="58">
        <f t="shared" si="8"/>
        <v>415.25696999999946</v>
      </c>
      <c r="E29" s="58">
        <f t="shared" si="8"/>
        <v>339.55857000000015</v>
      </c>
      <c r="F29" s="58">
        <f t="shared" si="8"/>
        <v>1535.4167299999997</v>
      </c>
      <c r="G29" s="58">
        <f t="shared" si="8"/>
        <v>312.3280100000003</v>
      </c>
      <c r="H29" s="129">
        <f t="shared" si="8"/>
        <v>313.51987</v>
      </c>
      <c r="I29" s="115">
        <f>IF(OR(AND(C29&lt;0,H29&gt;0),AND(C29&gt;0,H29&lt;0),C29=0,C29="-",H29="-"),"-",(H29-C29)/C29)</f>
        <v>-0.20837655214011083</v>
      </c>
      <c r="J29" s="117"/>
    </row>
    <row r="30" spans="1:10" ht="13.5" thickBot="1">
      <c r="A30" s="95" t="s">
        <v>114</v>
      </c>
      <c r="B30" s="101">
        <f aca="true" t="shared" si="9" ref="B30:H30">-B16/B11</f>
        <v>0.5743635949047374</v>
      </c>
      <c r="C30" s="190">
        <f t="shared" si="9"/>
        <v>0.5793882902607865</v>
      </c>
      <c r="D30" s="101">
        <f t="shared" si="9"/>
        <v>0.5712937547296613</v>
      </c>
      <c r="E30" s="101">
        <f t="shared" si="9"/>
        <v>0.6425691913569568</v>
      </c>
      <c r="F30" s="101">
        <f t="shared" si="9"/>
        <v>0.5924229752173915</v>
      </c>
      <c r="G30" s="101">
        <f t="shared" si="9"/>
        <v>0.647111927981442</v>
      </c>
      <c r="H30" s="190">
        <f t="shared" si="9"/>
        <v>0.6736150953878978</v>
      </c>
      <c r="I30" s="116">
        <f>IF(OR(AND(C30&lt;0,H30&gt;0),AND(C30&gt;0,H30&lt;0),C30=0,C30="-",H30="-"),"-",(H30-C30))</f>
        <v>0.09422680512711124</v>
      </c>
      <c r="J30" s="127" t="s">
        <v>43</v>
      </c>
    </row>
    <row r="31" spans="4:9" ht="12.75">
      <c r="D31" s="350"/>
      <c r="I31" s="90"/>
    </row>
    <row r="32" spans="1:87" s="7" customFormat="1" ht="45.75" customHeight="1">
      <c r="A32" s="337" t="s">
        <v>75</v>
      </c>
      <c r="B32" s="256"/>
      <c r="C32" s="257"/>
      <c r="D32" s="257"/>
      <c r="E32" s="256"/>
      <c r="F32" s="256"/>
      <c r="G32" s="256"/>
      <c r="H32" s="256"/>
      <c r="I32" s="258"/>
      <c r="J32" s="258"/>
      <c r="K32" s="258"/>
      <c r="L32" s="256"/>
      <c r="M32" s="258"/>
      <c r="N32" s="258"/>
      <c r="O32" s="258"/>
      <c r="P32" s="257"/>
      <c r="R32" s="258"/>
      <c r="S32" s="258"/>
      <c r="T32" s="258"/>
      <c r="U32" s="259"/>
      <c r="V32" s="258"/>
      <c r="W32" s="258"/>
      <c r="X32" s="258"/>
      <c r="Y32" s="256"/>
      <c r="Z32" s="258"/>
      <c r="AA32" s="258"/>
      <c r="AB32" s="258"/>
      <c r="AC32" s="257"/>
      <c r="AE32" s="258"/>
      <c r="AF32" s="258"/>
      <c r="AG32" s="258"/>
      <c r="AH32" s="259"/>
      <c r="AI32" s="258"/>
      <c r="AJ32" s="258"/>
      <c r="AK32" s="258"/>
      <c r="AL32" s="256"/>
      <c r="AM32" s="258"/>
      <c r="AN32" s="258"/>
      <c r="AO32" s="258"/>
      <c r="AP32" s="257"/>
      <c r="AR32" s="258"/>
      <c r="AS32" s="258"/>
      <c r="AT32" s="258"/>
      <c r="AU32" s="259"/>
      <c r="AV32" s="258"/>
      <c r="AW32" s="258"/>
      <c r="AX32" s="258"/>
      <c r="AY32" s="256"/>
      <c r="AZ32" s="258"/>
      <c r="BA32" s="258"/>
      <c r="BB32" s="258"/>
      <c r="BC32" s="257"/>
      <c r="BE32" s="258"/>
      <c r="BF32" s="258"/>
      <c r="BG32" s="258"/>
      <c r="BH32" s="259"/>
      <c r="BI32" s="258"/>
      <c r="BJ32" s="258"/>
      <c r="BK32" s="258"/>
      <c r="BL32" s="256"/>
      <c r="BM32" s="258"/>
      <c r="BN32" s="258"/>
      <c r="BO32" s="256"/>
      <c r="BP32" s="257"/>
      <c r="CC32" s="226"/>
      <c r="CD32" s="228"/>
      <c r="CE32" s="226"/>
      <c r="CF32" s="226"/>
      <c r="CG32" s="253"/>
      <c r="CH32" s="224"/>
      <c r="CI32" s="225"/>
    </row>
  </sheetData>
  <sheetProtection/>
  <printOptions/>
  <pageMargins left="0.35433070866141736" right="0.35433070866141736" top="0.3937007874015748" bottom="0.07874015748031496" header="0.31496062992125984" footer="0.1968503937007874"/>
  <pageSetup horizontalDpi="600" verticalDpi="600" orientation="landscape" paperSize="9"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8.xml><?xml version="1.0" encoding="utf-8"?>
<worksheet xmlns="http://schemas.openxmlformats.org/spreadsheetml/2006/main" xmlns:r="http://schemas.openxmlformats.org/officeDocument/2006/relationships">
  <dimension ref="A1:CK40"/>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B18" sqref="B18"/>
    </sheetView>
  </sheetViews>
  <sheetFormatPr defaultColWidth="11.421875" defaultRowHeight="12.75"/>
  <cols>
    <col min="1" max="1" width="71.00390625" style="41" bestFit="1" customWidth="1"/>
    <col min="2" max="8" width="8.7109375" style="90" customWidth="1"/>
    <col min="9" max="9" width="8.7109375" style="5" customWidth="1"/>
    <col min="10" max="10" width="1.7109375" style="5" customWidth="1"/>
    <col min="11" max="16384" width="11.421875" style="5" customWidth="1"/>
  </cols>
  <sheetData>
    <row r="1" spans="1:73" s="9" customFormat="1" ht="19.5" customHeight="1">
      <c r="A1" s="158" t="s">
        <v>120</v>
      </c>
      <c r="B1" s="19"/>
      <c r="C1" s="19"/>
      <c r="D1" s="19"/>
      <c r="E1" s="19"/>
      <c r="F1" s="19"/>
      <c r="G1" s="19"/>
      <c r="H1" s="19"/>
      <c r="I1" s="19"/>
      <c r="J1" s="10"/>
      <c r="K1" s="19"/>
      <c r="L1" s="19"/>
      <c r="M1" s="19"/>
      <c r="N1" s="19"/>
      <c r="O1" s="19"/>
      <c r="P1" s="19"/>
      <c r="R1" s="19"/>
      <c r="S1" s="19"/>
      <c r="T1" s="10"/>
      <c r="U1" s="10"/>
      <c r="V1" s="19"/>
      <c r="W1" s="19"/>
      <c r="X1" s="19"/>
      <c r="Y1" s="19"/>
      <c r="Z1" s="19"/>
      <c r="AA1" s="19"/>
      <c r="AB1" s="19"/>
      <c r="AC1" s="19"/>
      <c r="AD1" s="19"/>
      <c r="AF1" s="10"/>
      <c r="AG1" s="19"/>
      <c r="AH1" s="10"/>
      <c r="AI1" s="10"/>
      <c r="AJ1" s="10"/>
      <c r="AK1" s="19"/>
      <c r="AL1" s="19"/>
      <c r="AM1" s="19"/>
      <c r="AN1" s="19"/>
      <c r="AO1" s="19"/>
      <c r="AP1" s="19"/>
      <c r="AQ1" s="19"/>
      <c r="AR1" s="19"/>
      <c r="AU1" s="10"/>
      <c r="AV1" s="19"/>
      <c r="AW1" s="10"/>
      <c r="AX1" s="10"/>
      <c r="AY1" s="10"/>
      <c r="AZ1" s="19"/>
      <c r="BA1" s="19"/>
      <c r="BB1" s="19"/>
      <c r="BC1" s="19"/>
      <c r="BD1" s="19"/>
      <c r="BE1" s="19"/>
      <c r="BF1" s="19"/>
      <c r="BG1" s="19"/>
      <c r="BI1" s="19"/>
      <c r="BJ1" s="19"/>
      <c r="BK1" s="10"/>
      <c r="BL1" s="10"/>
      <c r="BM1" s="10"/>
      <c r="BN1" s="19"/>
      <c r="BO1" s="19"/>
      <c r="BP1" s="19"/>
      <c r="BQ1" s="19"/>
      <c r="BR1" s="19"/>
      <c r="BS1" s="19"/>
      <c r="BT1" s="19"/>
      <c r="BU1" s="19"/>
    </row>
    <row r="2" spans="1:73" s="9" customFormat="1" ht="19.5" customHeight="1">
      <c r="A2" s="159" t="str">
        <f>'Balance Sheets'!A2</f>
        <v>By segments and quarters as of 30 June 2015</v>
      </c>
      <c r="B2" s="19"/>
      <c r="C2" s="356"/>
      <c r="D2" s="19"/>
      <c r="E2" s="19"/>
      <c r="F2" s="19"/>
      <c r="G2" s="19"/>
      <c r="H2" s="19"/>
      <c r="I2" s="19"/>
      <c r="J2" s="10"/>
      <c r="K2" s="19"/>
      <c r="L2" s="19"/>
      <c r="M2" s="19"/>
      <c r="N2" s="19"/>
      <c r="O2" s="19"/>
      <c r="P2" s="19"/>
      <c r="R2" s="19"/>
      <c r="S2" s="19"/>
      <c r="T2" s="10"/>
      <c r="U2" s="10"/>
      <c r="V2" s="19"/>
      <c r="W2" s="19"/>
      <c r="X2" s="19"/>
      <c r="Y2" s="19"/>
      <c r="Z2" s="19"/>
      <c r="AA2" s="19"/>
      <c r="AB2" s="19"/>
      <c r="AC2" s="19"/>
      <c r="AD2" s="19"/>
      <c r="AF2" s="10"/>
      <c r="AG2" s="19"/>
      <c r="AH2" s="10"/>
      <c r="AI2" s="10"/>
      <c r="AJ2" s="10"/>
      <c r="AK2" s="19"/>
      <c r="AL2" s="19"/>
      <c r="AM2" s="19"/>
      <c r="AN2" s="19"/>
      <c r="AO2" s="19"/>
      <c r="AP2" s="19"/>
      <c r="AQ2" s="19"/>
      <c r="AR2" s="19"/>
      <c r="AU2" s="10"/>
      <c r="AV2" s="19"/>
      <c r="AW2" s="10"/>
      <c r="AX2" s="10"/>
      <c r="AY2" s="10"/>
      <c r="AZ2" s="19"/>
      <c r="BA2" s="19"/>
      <c r="BB2" s="19"/>
      <c r="BC2" s="19"/>
      <c r="BD2" s="19"/>
      <c r="BE2" s="19"/>
      <c r="BF2" s="19"/>
      <c r="BG2" s="19"/>
      <c r="BI2" s="19"/>
      <c r="BJ2" s="19"/>
      <c r="BK2" s="10"/>
      <c r="BL2" s="10"/>
      <c r="BM2" s="10"/>
      <c r="BN2" s="19"/>
      <c r="BO2" s="19"/>
      <c r="BP2" s="19"/>
      <c r="BQ2" s="19"/>
      <c r="BR2" s="19"/>
      <c r="BS2" s="19"/>
      <c r="BT2" s="19"/>
      <c r="BU2" s="19"/>
    </row>
    <row r="3" spans="1:73" s="14" customFormat="1" ht="12" customHeight="1">
      <c r="A3" s="160"/>
      <c r="B3" s="21"/>
      <c r="C3" s="355"/>
      <c r="D3" s="21"/>
      <c r="E3" s="21"/>
      <c r="F3" s="21"/>
      <c r="G3" s="21"/>
      <c r="H3" s="21"/>
      <c r="I3" s="21"/>
      <c r="J3" s="8"/>
      <c r="K3" s="21"/>
      <c r="L3" s="21"/>
      <c r="M3" s="21"/>
      <c r="N3" s="21"/>
      <c r="O3" s="21"/>
      <c r="P3" s="21"/>
      <c r="R3" s="21"/>
      <c r="S3" s="21"/>
      <c r="T3" s="8"/>
      <c r="U3" s="8"/>
      <c r="V3" s="21"/>
      <c r="W3" s="21"/>
      <c r="X3" s="21"/>
      <c r="Y3" s="21"/>
      <c r="Z3" s="21"/>
      <c r="AA3" s="21"/>
      <c r="AB3" s="21"/>
      <c r="AC3" s="21"/>
      <c r="AD3" s="21"/>
      <c r="AF3" s="8"/>
      <c r="AG3" s="21"/>
      <c r="AH3" s="8"/>
      <c r="AI3" s="8"/>
      <c r="AJ3" s="8"/>
      <c r="AK3" s="21"/>
      <c r="AL3" s="21"/>
      <c r="AM3" s="21"/>
      <c r="AN3" s="21"/>
      <c r="AO3" s="21"/>
      <c r="AP3" s="21"/>
      <c r="AQ3" s="21"/>
      <c r="AR3" s="21"/>
      <c r="AU3" s="8"/>
      <c r="AV3" s="21"/>
      <c r="AW3" s="8"/>
      <c r="AX3" s="8"/>
      <c r="AY3" s="8"/>
      <c r="AZ3" s="21"/>
      <c r="BA3" s="21"/>
      <c r="BB3" s="21"/>
      <c r="BC3" s="21"/>
      <c r="BD3" s="21"/>
      <c r="BE3" s="21"/>
      <c r="BF3" s="21"/>
      <c r="BG3" s="21"/>
      <c r="BI3" s="21"/>
      <c r="BJ3" s="21"/>
      <c r="BK3" s="8"/>
      <c r="BL3" s="8"/>
      <c r="BM3" s="8"/>
      <c r="BN3" s="21"/>
      <c r="BO3" s="21"/>
      <c r="BP3" s="21"/>
      <c r="BQ3" s="21"/>
      <c r="BR3" s="21"/>
      <c r="BS3" s="21"/>
      <c r="BT3" s="21"/>
      <c r="BU3" s="21"/>
    </row>
    <row r="4" spans="1:8" s="41" customFormat="1" ht="18">
      <c r="A4" s="158" t="s">
        <v>56</v>
      </c>
      <c r="B4" s="88"/>
      <c r="C4" s="88"/>
      <c r="D4" s="88"/>
      <c r="E4" s="88"/>
      <c r="F4" s="88"/>
      <c r="G4" s="88"/>
      <c r="H4" s="88"/>
    </row>
    <row r="5" spans="2:8" s="41" customFormat="1" ht="9" customHeight="1">
      <c r="B5" s="88"/>
      <c r="C5" s="88"/>
      <c r="D5" s="88"/>
      <c r="E5" s="88"/>
      <c r="F5" s="88"/>
      <c r="G5" s="88"/>
      <c r="H5" s="88"/>
    </row>
    <row r="6" spans="1:9" ht="19.5" customHeight="1" thickBot="1">
      <c r="A6" s="89" t="s">
        <v>64</v>
      </c>
      <c r="B6" s="15" t="s">
        <v>118</v>
      </c>
      <c r="C6" s="18" t="s">
        <v>125</v>
      </c>
      <c r="D6" s="15" t="s">
        <v>126</v>
      </c>
      <c r="E6" s="15" t="s">
        <v>127</v>
      </c>
      <c r="F6" s="15">
        <v>2014</v>
      </c>
      <c r="G6" s="15" t="s">
        <v>130</v>
      </c>
      <c r="H6" s="18" t="s">
        <v>131</v>
      </c>
      <c r="I6" s="18" t="s">
        <v>129</v>
      </c>
    </row>
    <row r="7" spans="1:9" ht="13.5" thickBot="1">
      <c r="A7" s="95" t="s">
        <v>67</v>
      </c>
      <c r="B7" s="50">
        <v>138.57805</v>
      </c>
      <c r="C7" s="63">
        <v>131.91261999999998</v>
      </c>
      <c r="D7" s="50">
        <v>134.73543</v>
      </c>
      <c r="E7" s="50">
        <v>150.7260500000001</v>
      </c>
      <c r="F7" s="50">
        <f aca="true" t="shared" si="0" ref="F7:F32">SUM(B7:E7)</f>
        <v>555.9521500000001</v>
      </c>
      <c r="G7" s="50">
        <v>139.52114</v>
      </c>
      <c r="H7" s="63">
        <v>130.84033</v>
      </c>
      <c r="I7" s="141">
        <f aca="true" t="shared" si="1" ref="I7:I33">IF(OR(AND(C7&lt;0,H7&gt;0),AND(C7&gt;0,H7&lt;0),C7=0,C7="-",H7="-"),"-",(H7-C7)/C7)</f>
        <v>-0.00812879010363058</v>
      </c>
    </row>
    <row r="8" spans="1:9" ht="12.75">
      <c r="A8" s="45" t="s">
        <v>4</v>
      </c>
      <c r="B8" s="48">
        <v>207.60432999999998</v>
      </c>
      <c r="C8" s="44">
        <v>230.32832000000005</v>
      </c>
      <c r="D8" s="48">
        <v>222.32849000000004</v>
      </c>
      <c r="E8" s="48">
        <v>216.03079000000002</v>
      </c>
      <c r="F8" s="43">
        <f t="shared" si="0"/>
        <v>876.2919300000001</v>
      </c>
      <c r="G8" s="48">
        <v>192.8762</v>
      </c>
      <c r="H8" s="44">
        <v>219.19976999999997</v>
      </c>
      <c r="I8" s="115">
        <f t="shared" si="1"/>
        <v>-0.04831602991764136</v>
      </c>
    </row>
    <row r="9" spans="1:9" ht="12.75">
      <c r="A9" s="45" t="s">
        <v>37</v>
      </c>
      <c r="B9" s="48">
        <v>2.28733</v>
      </c>
      <c r="C9" s="44">
        <v>8.50452</v>
      </c>
      <c r="D9" s="48">
        <v>13.772079999999999</v>
      </c>
      <c r="E9" s="48">
        <v>8.388309999999997</v>
      </c>
      <c r="F9" s="43">
        <f t="shared" si="0"/>
        <v>32.952239999999996</v>
      </c>
      <c r="G9" s="48">
        <v>10.37373</v>
      </c>
      <c r="H9" s="44">
        <v>-10.75163</v>
      </c>
      <c r="I9" s="115" t="str">
        <f t="shared" si="1"/>
        <v>-</v>
      </c>
    </row>
    <row r="10" spans="1:9" ht="12.75">
      <c r="A10" s="45" t="s">
        <v>26</v>
      </c>
      <c r="B10" s="48">
        <v>167.30473999999998</v>
      </c>
      <c r="C10" s="44">
        <v>177.04351000000003</v>
      </c>
      <c r="D10" s="48">
        <v>181.40923999999995</v>
      </c>
      <c r="E10" s="48">
        <v>198.19168000000013</v>
      </c>
      <c r="F10" s="43">
        <f t="shared" si="0"/>
        <v>723.9491700000001</v>
      </c>
      <c r="G10" s="48">
        <v>199.50222</v>
      </c>
      <c r="H10" s="44">
        <v>207.19688999999997</v>
      </c>
      <c r="I10" s="115">
        <f t="shared" si="1"/>
        <v>0.17031621209949993</v>
      </c>
    </row>
    <row r="11" spans="1:9" ht="12.75">
      <c r="A11" s="66" t="s">
        <v>0</v>
      </c>
      <c r="B11" s="61">
        <v>0.13272</v>
      </c>
      <c r="C11" s="131">
        <v>0.15248999999999996</v>
      </c>
      <c r="D11" s="61">
        <v>0.25624000000000013</v>
      </c>
      <c r="E11" s="61">
        <v>116.71961</v>
      </c>
      <c r="F11" s="378">
        <f t="shared" si="0"/>
        <v>117.26106</v>
      </c>
      <c r="G11" s="61">
        <v>147.95343</v>
      </c>
      <c r="H11" s="131">
        <v>0.20258000000001175</v>
      </c>
      <c r="I11" s="119">
        <f t="shared" si="1"/>
        <v>0.3284805561021169</v>
      </c>
    </row>
    <row r="12" spans="1:9" ht="12.75">
      <c r="A12" s="97" t="s">
        <v>27</v>
      </c>
      <c r="B12" s="137">
        <f aca="true" t="shared" si="2" ref="B12:H12">SUM(B8:B11)</f>
        <v>377.32911999999993</v>
      </c>
      <c r="C12" s="138">
        <f t="shared" si="2"/>
        <v>416.02884000000006</v>
      </c>
      <c r="D12" s="137">
        <f t="shared" si="2"/>
        <v>417.76605</v>
      </c>
      <c r="E12" s="137">
        <f t="shared" si="2"/>
        <v>539.3303900000002</v>
      </c>
      <c r="F12" s="137">
        <f t="shared" si="2"/>
        <v>1750.4544000000003</v>
      </c>
      <c r="G12" s="137">
        <f t="shared" si="2"/>
        <v>550.70558</v>
      </c>
      <c r="H12" s="138">
        <f t="shared" si="2"/>
        <v>415.8476099999999</v>
      </c>
      <c r="I12" s="119">
        <f t="shared" si="1"/>
        <v>-0.0004356188383481814</v>
      </c>
    </row>
    <row r="13" spans="1:9" ht="12.75">
      <c r="A13" s="45" t="s">
        <v>51</v>
      </c>
      <c r="B13" s="48">
        <v>-143.98063000000005</v>
      </c>
      <c r="C13" s="44">
        <v>-149.27629000000005</v>
      </c>
      <c r="D13" s="48">
        <v>-145.78695999999997</v>
      </c>
      <c r="E13" s="48">
        <v>-134.02545999999995</v>
      </c>
      <c r="F13" s="43">
        <f t="shared" si="0"/>
        <v>-573.06934</v>
      </c>
      <c r="G13" s="48">
        <v>-129.67539</v>
      </c>
      <c r="H13" s="44">
        <v>-111.35971999999998</v>
      </c>
      <c r="I13" s="115">
        <f t="shared" si="1"/>
        <v>-0.2540026282807541</v>
      </c>
    </row>
    <row r="14" spans="1:9" s="102" customFormat="1" ht="12.75">
      <c r="A14" s="68" t="s">
        <v>5</v>
      </c>
      <c r="B14" s="48">
        <v>-8.907020000000001</v>
      </c>
      <c r="C14" s="44">
        <v>-14.904659999999998</v>
      </c>
      <c r="D14" s="48">
        <v>-7.118470000000002</v>
      </c>
      <c r="E14" s="48">
        <v>-13.832699999999996</v>
      </c>
      <c r="F14" s="43">
        <f t="shared" si="0"/>
        <v>-44.76285</v>
      </c>
      <c r="G14" s="48">
        <v>-7.578180000000001</v>
      </c>
      <c r="H14" s="44">
        <v>-16.88463</v>
      </c>
      <c r="I14" s="115">
        <f t="shared" si="1"/>
        <v>0.13284234595086394</v>
      </c>
    </row>
    <row r="15" spans="1:9" ht="12.75">
      <c r="A15" s="45" t="s">
        <v>12</v>
      </c>
      <c r="B15" s="48">
        <v>-15.490950000000002</v>
      </c>
      <c r="C15" s="44">
        <v>-18.927829999999997</v>
      </c>
      <c r="D15" s="48">
        <v>-18.593360000000004</v>
      </c>
      <c r="E15" s="48">
        <v>-24.029479999999992</v>
      </c>
      <c r="F15" s="43">
        <f>SUM(B15:E15)</f>
        <v>-77.04162</v>
      </c>
      <c r="G15" s="48">
        <v>-18.147389999999998</v>
      </c>
      <c r="H15" s="44">
        <v>-18.87953</v>
      </c>
      <c r="I15" s="115">
        <f t="shared" si="1"/>
        <v>-0.002551798066656219</v>
      </c>
    </row>
    <row r="16" spans="1:9" ht="22.5">
      <c r="A16" s="349" t="s">
        <v>135</v>
      </c>
      <c r="B16" s="48">
        <v>-296.24495</v>
      </c>
      <c r="C16" s="44">
        <v>-294.24836000000005</v>
      </c>
      <c r="D16" s="48">
        <v>-352.5957799999999</v>
      </c>
      <c r="E16" s="48">
        <v>-366.86355000000003</v>
      </c>
      <c r="F16" s="43">
        <f t="shared" si="0"/>
        <v>-1309.95264</v>
      </c>
      <c r="G16" s="48">
        <v>-321.62203999999997</v>
      </c>
      <c r="H16" s="44">
        <v>-330.64921000000004</v>
      </c>
      <c r="I16" s="115">
        <f t="shared" si="1"/>
        <v>0.12370791123525714</v>
      </c>
    </row>
    <row r="17" spans="1:9" ht="12.75">
      <c r="A17" s="45" t="s">
        <v>14</v>
      </c>
      <c r="B17" s="48">
        <v>-134.42112</v>
      </c>
      <c r="C17" s="44">
        <v>-158.16501000000002</v>
      </c>
      <c r="D17" s="48">
        <v>-144.60102999999992</v>
      </c>
      <c r="E17" s="48">
        <v>-130.10419000000002</v>
      </c>
      <c r="F17" s="43">
        <f>SUM(B17:E17)</f>
        <v>-567.29135</v>
      </c>
      <c r="G17" s="48">
        <v>-173.99156</v>
      </c>
      <c r="H17" s="44">
        <v>-165.87651</v>
      </c>
      <c r="I17" s="115">
        <f t="shared" si="1"/>
        <v>0.04875604281882555</v>
      </c>
    </row>
    <row r="18" spans="1:9" ht="12.75">
      <c r="A18" s="45" t="s">
        <v>16</v>
      </c>
      <c r="B18" s="48">
        <v>-0.02</v>
      </c>
      <c r="C18" s="44">
        <v>-0.014000000000000002</v>
      </c>
      <c r="D18" s="48">
        <v>3.98034</v>
      </c>
      <c r="E18" s="48">
        <v>3.960349999999999</v>
      </c>
      <c r="F18" s="43">
        <f>SUM(B18:E18)</f>
        <v>7.906689999999999</v>
      </c>
      <c r="G18" s="48">
        <v>-0.24178</v>
      </c>
      <c r="H18" s="44">
        <v>-0.5938899999999999</v>
      </c>
      <c r="I18" s="115">
        <f t="shared" si="1"/>
        <v>41.420714285714276</v>
      </c>
    </row>
    <row r="19" spans="1:9" ht="12.75">
      <c r="A19" s="66" t="s">
        <v>1</v>
      </c>
      <c r="B19" s="61">
        <v>-0.49360000000000004</v>
      </c>
      <c r="C19" s="131">
        <v>0.045460000000000056</v>
      </c>
      <c r="D19" s="61">
        <v>-0.7890100000000002</v>
      </c>
      <c r="E19" s="61">
        <v>-5.426360000000001</v>
      </c>
      <c r="F19" s="378">
        <f t="shared" si="0"/>
        <v>-6.6635100000000005</v>
      </c>
      <c r="G19" s="61">
        <v>-0.7208</v>
      </c>
      <c r="H19" s="131">
        <v>-1.2771400000000002</v>
      </c>
      <c r="I19" s="119" t="str">
        <f t="shared" si="1"/>
        <v>-</v>
      </c>
    </row>
    <row r="20" spans="1:9" ht="13.5" thickBot="1">
      <c r="A20" s="94" t="s">
        <v>28</v>
      </c>
      <c r="B20" s="100">
        <f aca="true" t="shared" si="3" ref="B20:H20">SUM(B13:B19)</f>
        <v>-599.55827</v>
      </c>
      <c r="C20" s="194">
        <f t="shared" si="3"/>
        <v>-635.4906900000001</v>
      </c>
      <c r="D20" s="100">
        <f t="shared" si="3"/>
        <v>-665.5042699999998</v>
      </c>
      <c r="E20" s="100">
        <f t="shared" si="3"/>
        <v>-670.3213900000001</v>
      </c>
      <c r="F20" s="100">
        <f t="shared" si="3"/>
        <v>-2570.87462</v>
      </c>
      <c r="G20" s="100">
        <f t="shared" si="3"/>
        <v>-651.97714</v>
      </c>
      <c r="H20" s="194">
        <f t="shared" si="3"/>
        <v>-645.52063</v>
      </c>
      <c r="I20" s="141">
        <f t="shared" si="1"/>
        <v>0.015782984956081568</v>
      </c>
    </row>
    <row r="21" spans="1:9" ht="13.5" thickBot="1">
      <c r="A21" s="95" t="s">
        <v>60</v>
      </c>
      <c r="B21" s="50">
        <f aca="true" t="shared" si="4" ref="B21:H21">B20+B12</f>
        <v>-222.22915000000006</v>
      </c>
      <c r="C21" s="63">
        <f t="shared" si="4"/>
        <v>-219.46185000000003</v>
      </c>
      <c r="D21" s="50">
        <f t="shared" si="4"/>
        <v>-247.73821999999979</v>
      </c>
      <c r="E21" s="50">
        <f t="shared" si="4"/>
        <v>-130.99099999999987</v>
      </c>
      <c r="F21" s="50">
        <f t="shared" si="4"/>
        <v>-820.4202199999997</v>
      </c>
      <c r="G21" s="50">
        <f t="shared" si="4"/>
        <v>-101.27155999999991</v>
      </c>
      <c r="H21" s="63">
        <f t="shared" si="4"/>
        <v>-229.67302000000007</v>
      </c>
      <c r="I21" s="141">
        <f t="shared" si="1"/>
        <v>0.0465282234702753</v>
      </c>
    </row>
    <row r="22" spans="1:9" ht="12.75">
      <c r="A22" s="45" t="s">
        <v>38</v>
      </c>
      <c r="B22" s="48">
        <v>-6.224399999999999</v>
      </c>
      <c r="C22" s="44">
        <v>-1.3570200000000012</v>
      </c>
      <c r="D22" s="48">
        <v>-11.216919999999998</v>
      </c>
      <c r="E22" s="48">
        <v>-13.981600000000004</v>
      </c>
      <c r="F22" s="43">
        <f>SUM(B22:E22)</f>
        <v>-32.77994</v>
      </c>
      <c r="G22" s="48">
        <v>-40.033319999999996</v>
      </c>
      <c r="H22" s="44">
        <v>-15.070520000000002</v>
      </c>
      <c r="I22" s="115">
        <f t="shared" si="1"/>
        <v>10.105599033175626</v>
      </c>
    </row>
    <row r="23" spans="1:9" ht="12.75">
      <c r="A23" s="45" t="s">
        <v>8</v>
      </c>
      <c r="B23" s="48">
        <v>17.64168</v>
      </c>
      <c r="C23" s="44">
        <v>38.00608999999999</v>
      </c>
      <c r="D23" s="48">
        <v>36.007610000000014</v>
      </c>
      <c r="E23" s="48">
        <v>92.15193</v>
      </c>
      <c r="F23" s="43">
        <f t="shared" si="0"/>
        <v>183.80731</v>
      </c>
      <c r="G23" s="48">
        <v>54.91111</v>
      </c>
      <c r="H23" s="44">
        <v>152.13652</v>
      </c>
      <c r="I23" s="115">
        <f t="shared" si="1"/>
        <v>3.002951105993803</v>
      </c>
    </row>
    <row r="24" spans="1:9" ht="12.75">
      <c r="A24" s="45" t="s">
        <v>11</v>
      </c>
      <c r="B24" s="48">
        <v>-3.17423</v>
      </c>
      <c r="C24" s="44">
        <v>-1.1379999999999995</v>
      </c>
      <c r="D24" s="48">
        <v>-1.4683799999999998</v>
      </c>
      <c r="E24" s="48">
        <v>-1.13863</v>
      </c>
      <c r="F24" s="43">
        <f>SUM(B24:E24)</f>
        <v>-6.919239999999999</v>
      </c>
      <c r="G24" s="48">
        <v>-0.265</v>
      </c>
      <c r="H24" s="44">
        <v>-1.10174</v>
      </c>
      <c r="I24" s="115">
        <f t="shared" si="1"/>
        <v>-0.03186291739894511</v>
      </c>
    </row>
    <row r="25" spans="1:9" ht="12.75">
      <c r="A25" s="45" t="s">
        <v>62</v>
      </c>
      <c r="B25" s="48">
        <v>-6.381</v>
      </c>
      <c r="C25" s="44">
        <v>-5.029</v>
      </c>
      <c r="D25" s="48">
        <v>-19.56</v>
      </c>
      <c r="E25" s="48">
        <v>-10.917000000000002</v>
      </c>
      <c r="F25" s="43">
        <f t="shared" si="0"/>
        <v>-41.887</v>
      </c>
      <c r="G25" s="48">
        <v>2.959</v>
      </c>
      <c r="H25" s="44">
        <v>-10.389</v>
      </c>
      <c r="I25" s="115">
        <f t="shared" si="1"/>
        <v>1.0658182541260688</v>
      </c>
    </row>
    <row r="26" spans="1:9" ht="12.75">
      <c r="A26" s="66" t="s">
        <v>52</v>
      </c>
      <c r="B26" s="48">
        <v>-204.60432999999998</v>
      </c>
      <c r="C26" s="44">
        <v>-206.26138999999998</v>
      </c>
      <c r="D26" s="48">
        <v>-211.99286</v>
      </c>
      <c r="E26" s="48">
        <v>-222.85612000000003</v>
      </c>
      <c r="F26" s="43">
        <f t="shared" si="0"/>
        <v>-845.7147</v>
      </c>
      <c r="G26" s="48">
        <v>-212.33564</v>
      </c>
      <c r="H26" s="44">
        <v>-212.92838</v>
      </c>
      <c r="I26" s="115">
        <f t="shared" si="1"/>
        <v>0.032323014985984666</v>
      </c>
    </row>
    <row r="27" spans="1:9" ht="12.75">
      <c r="A27" s="45" t="s">
        <v>42</v>
      </c>
      <c r="B27" s="48">
        <v>1.8773199999999999</v>
      </c>
      <c r="C27" s="44">
        <v>0.8631299999999997</v>
      </c>
      <c r="D27" s="48">
        <v>-0.3106099999999996</v>
      </c>
      <c r="E27" s="48">
        <v>-1.23407</v>
      </c>
      <c r="F27" s="43">
        <f t="shared" si="0"/>
        <v>1.19577</v>
      </c>
      <c r="G27" s="48">
        <v>0.56892</v>
      </c>
      <c r="H27" s="44">
        <v>0.5575100000000001</v>
      </c>
      <c r="I27" s="115">
        <f t="shared" si="1"/>
        <v>-0.35408339415846946</v>
      </c>
    </row>
    <row r="28" spans="1:9" ht="12.75">
      <c r="A28" s="45" t="s">
        <v>133</v>
      </c>
      <c r="B28" s="48">
        <v>674.55926</v>
      </c>
      <c r="C28" s="44">
        <v>0</v>
      </c>
      <c r="D28" s="48">
        <v>0</v>
      </c>
      <c r="E28" s="48">
        <v>-116.28929000000005</v>
      </c>
      <c r="F28" s="43">
        <f t="shared" si="0"/>
        <v>558.26997</v>
      </c>
      <c r="G28" s="48">
        <v>223.74457</v>
      </c>
      <c r="H28" s="44">
        <v>0</v>
      </c>
      <c r="I28" s="115" t="str">
        <f t="shared" si="1"/>
        <v>-</v>
      </c>
    </row>
    <row r="29" spans="1:9" ht="12.75">
      <c r="A29" s="46" t="s">
        <v>15</v>
      </c>
      <c r="B29" s="47">
        <v>-1.97668</v>
      </c>
      <c r="C29" s="49">
        <v>-2.4776300000000004</v>
      </c>
      <c r="D29" s="47">
        <v>-1.9790799999999997</v>
      </c>
      <c r="E29" s="47">
        <v>-1.9772699999999999</v>
      </c>
      <c r="F29" s="382">
        <f>SUM(B29:E29)</f>
        <v>-8.41066</v>
      </c>
      <c r="G29" s="47">
        <v>-2.45128</v>
      </c>
      <c r="H29" s="49">
        <v>-2.0011699999999997</v>
      </c>
      <c r="I29" s="119">
        <f t="shared" si="1"/>
        <v>-0.19230474283892296</v>
      </c>
    </row>
    <row r="30" spans="1:9" ht="13.5" thickBot="1">
      <c r="A30" s="42" t="s">
        <v>30</v>
      </c>
      <c r="B30" s="43">
        <f aca="true" t="shared" si="5" ref="B30:H30">SUM(B22:B29)</f>
        <v>471.71762</v>
      </c>
      <c r="C30" s="44">
        <f t="shared" si="5"/>
        <v>-177.39381999999998</v>
      </c>
      <c r="D30" s="43">
        <f t="shared" si="5"/>
        <v>-210.52024</v>
      </c>
      <c r="E30" s="43">
        <f t="shared" si="5"/>
        <v>-276.24205000000006</v>
      </c>
      <c r="F30" s="43">
        <f t="shared" si="5"/>
        <v>-192.43849</v>
      </c>
      <c r="G30" s="43">
        <f t="shared" si="5"/>
        <v>27.098359999999982</v>
      </c>
      <c r="H30" s="44">
        <f t="shared" si="5"/>
        <v>-88.79678000000004</v>
      </c>
      <c r="I30" s="141">
        <f t="shared" si="1"/>
        <v>-0.49943701533683615</v>
      </c>
    </row>
    <row r="31" spans="1:9" ht="12.75">
      <c r="A31" s="200" t="s">
        <v>61</v>
      </c>
      <c r="B31" s="205">
        <f aca="true" t="shared" si="6" ref="B31:H31">B21+B30</f>
        <v>249.48846999999995</v>
      </c>
      <c r="C31" s="206">
        <f t="shared" si="6"/>
        <v>-396.85567000000003</v>
      </c>
      <c r="D31" s="205">
        <f t="shared" si="6"/>
        <v>-458.2584599999998</v>
      </c>
      <c r="E31" s="205">
        <f t="shared" si="6"/>
        <v>-407.23304999999993</v>
      </c>
      <c r="F31" s="205">
        <f t="shared" si="6"/>
        <v>-1012.8587099999997</v>
      </c>
      <c r="G31" s="205">
        <f t="shared" si="6"/>
        <v>-74.17319999999992</v>
      </c>
      <c r="H31" s="206">
        <f t="shared" si="6"/>
        <v>-318.4698000000001</v>
      </c>
      <c r="I31" s="115">
        <f t="shared" si="1"/>
        <v>-0.1975173241193705</v>
      </c>
    </row>
    <row r="32" spans="1:9" s="7" customFormat="1" ht="13.5" thickBot="1">
      <c r="A32" s="66" t="s">
        <v>19</v>
      </c>
      <c r="B32" s="61">
        <v>-118.42159</v>
      </c>
      <c r="C32" s="131">
        <v>148.3365</v>
      </c>
      <c r="D32" s="61">
        <v>146.94128999999998</v>
      </c>
      <c r="E32" s="61">
        <v>178.74149</v>
      </c>
      <c r="F32" s="378">
        <f t="shared" si="0"/>
        <v>355.59769</v>
      </c>
      <c r="G32" s="61">
        <v>25.034779999999998</v>
      </c>
      <c r="H32" s="131">
        <v>113.17435000000002</v>
      </c>
      <c r="I32" s="115">
        <f t="shared" si="1"/>
        <v>-0.2370431417756249</v>
      </c>
    </row>
    <row r="33" spans="1:9" ht="13.5" thickBot="1">
      <c r="A33" s="85" t="s">
        <v>57</v>
      </c>
      <c r="B33" s="50">
        <f aca="true" t="shared" si="7" ref="B33:H33">SUM(B31:B32)</f>
        <v>131.06687999999997</v>
      </c>
      <c r="C33" s="63">
        <f t="shared" si="7"/>
        <v>-248.51917000000003</v>
      </c>
      <c r="D33" s="50">
        <f t="shared" si="7"/>
        <v>-311.3171699999998</v>
      </c>
      <c r="E33" s="50">
        <f t="shared" si="7"/>
        <v>-228.49155999999994</v>
      </c>
      <c r="F33" s="50">
        <f t="shared" si="7"/>
        <v>-657.2610199999997</v>
      </c>
      <c r="G33" s="50">
        <f t="shared" si="7"/>
        <v>-49.138419999999925</v>
      </c>
      <c r="H33" s="63">
        <f t="shared" si="7"/>
        <v>-205.29545000000007</v>
      </c>
      <c r="I33" s="116">
        <f t="shared" si="1"/>
        <v>-0.17392509398771913</v>
      </c>
    </row>
    <row r="34" spans="1:9" ht="12.75">
      <c r="A34" s="105" t="s">
        <v>59</v>
      </c>
      <c r="B34" s="48"/>
      <c r="C34" s="44"/>
      <c r="D34" s="48"/>
      <c r="E34" s="48"/>
      <c r="F34" s="43"/>
      <c r="G34" s="48"/>
      <c r="H34" s="44"/>
      <c r="I34" s="115"/>
    </row>
    <row r="35" spans="1:9" ht="12.75">
      <c r="A35" s="156" t="s">
        <v>66</v>
      </c>
      <c r="B35" s="61">
        <v>3.80561</v>
      </c>
      <c r="C35" s="131">
        <v>6.085840000000001</v>
      </c>
      <c r="D35" s="61">
        <v>3.24108</v>
      </c>
      <c r="E35" s="61">
        <v>2.1361399999999993</v>
      </c>
      <c r="F35" s="378">
        <f>SUM(B35:E35)</f>
        <v>15.26867</v>
      </c>
      <c r="G35" s="61">
        <v>5.94279</v>
      </c>
      <c r="H35" s="131">
        <v>3.79995</v>
      </c>
      <c r="I35" s="115">
        <f>IF(OR(AND(C35&lt;0,H35&gt;0),AND(C35&gt;0,H35&lt;0),C35=0,C35="-",H35="-"),"-",(H35-C35)/C35)</f>
        <v>-0.37560796866168034</v>
      </c>
    </row>
    <row r="36" spans="1:9" ht="13.5" thickBot="1">
      <c r="A36" s="146" t="s">
        <v>65</v>
      </c>
      <c r="B36" s="150">
        <f aca="true" t="shared" si="8" ref="B36:H36">B33-B35</f>
        <v>127.26126999999997</v>
      </c>
      <c r="C36" s="151">
        <f t="shared" si="8"/>
        <v>-254.60501000000002</v>
      </c>
      <c r="D36" s="150">
        <f t="shared" si="8"/>
        <v>-314.5582499999998</v>
      </c>
      <c r="E36" s="150">
        <f t="shared" si="8"/>
        <v>-230.62769999999995</v>
      </c>
      <c r="F36" s="150">
        <f t="shared" si="8"/>
        <v>-672.5296899999997</v>
      </c>
      <c r="G36" s="150">
        <f t="shared" si="8"/>
        <v>-55.08120999999993</v>
      </c>
      <c r="H36" s="151">
        <f t="shared" si="8"/>
        <v>-209.09540000000007</v>
      </c>
      <c r="I36" s="141">
        <f>IF(OR(AND(C36&lt;0,H36&gt;0),AND(C36&gt;0,H36&lt;0),C36=0,C36="-",H36="-"),"-",(H36-C36)/C36)</f>
        <v>-0.1787459327685655</v>
      </c>
    </row>
    <row r="37" spans="2:9" ht="12.75">
      <c r="B37" s="6"/>
      <c r="C37" s="6"/>
      <c r="D37" s="6"/>
      <c r="E37" s="6"/>
      <c r="F37" s="6"/>
      <c r="G37" s="6"/>
      <c r="I37" s="90"/>
    </row>
    <row r="38" spans="1:10" s="7" customFormat="1" ht="22.5" customHeight="1">
      <c r="A38" s="338" t="s">
        <v>69</v>
      </c>
      <c r="B38" s="104"/>
      <c r="C38" s="104"/>
      <c r="D38" s="104"/>
      <c r="E38" s="104"/>
      <c r="F38" s="104"/>
      <c r="G38" s="104"/>
      <c r="H38" s="104"/>
      <c r="J38" s="81"/>
    </row>
    <row r="39" spans="1:10" s="7" customFormat="1" ht="5.25" customHeight="1">
      <c r="A39" s="198"/>
      <c r="B39" s="104"/>
      <c r="C39" s="104"/>
      <c r="D39" s="104"/>
      <c r="E39" s="104"/>
      <c r="F39" s="104"/>
      <c r="G39" s="104"/>
      <c r="H39" s="104"/>
      <c r="J39" s="81"/>
    </row>
    <row r="40" spans="1:89" s="7" customFormat="1" ht="45">
      <c r="A40" s="337" t="s">
        <v>75</v>
      </c>
      <c r="B40" s="257"/>
      <c r="C40" s="257"/>
      <c r="D40" s="257"/>
      <c r="E40" s="257"/>
      <c r="F40" s="257"/>
      <c r="G40" s="257"/>
      <c r="H40" s="256"/>
      <c r="I40" s="258"/>
      <c r="J40" s="258"/>
      <c r="K40" s="258"/>
      <c r="L40" s="258"/>
      <c r="M40" s="258"/>
      <c r="N40" s="256"/>
      <c r="O40" s="258"/>
      <c r="P40" s="258"/>
      <c r="Q40" s="258"/>
      <c r="R40" s="257"/>
      <c r="T40" s="258"/>
      <c r="U40" s="258"/>
      <c r="V40" s="258"/>
      <c r="W40" s="259"/>
      <c r="X40" s="258"/>
      <c r="Y40" s="258"/>
      <c r="Z40" s="258"/>
      <c r="AA40" s="256"/>
      <c r="AB40" s="258"/>
      <c r="AC40" s="258"/>
      <c r="AD40" s="258"/>
      <c r="AE40" s="257"/>
      <c r="AG40" s="258"/>
      <c r="AH40" s="258"/>
      <c r="AI40" s="258"/>
      <c r="AJ40" s="259"/>
      <c r="AK40" s="258"/>
      <c r="AL40" s="258"/>
      <c r="AM40" s="258"/>
      <c r="AN40" s="256"/>
      <c r="AO40" s="258"/>
      <c r="AP40" s="258"/>
      <c r="AQ40" s="258"/>
      <c r="AR40" s="257"/>
      <c r="AT40" s="258"/>
      <c r="AU40" s="258"/>
      <c r="AV40" s="258"/>
      <c r="AW40" s="259"/>
      <c r="AX40" s="258"/>
      <c r="AY40" s="258"/>
      <c r="AZ40" s="258"/>
      <c r="BA40" s="256"/>
      <c r="BB40" s="258"/>
      <c r="BC40" s="258"/>
      <c r="BD40" s="258"/>
      <c r="BE40" s="257"/>
      <c r="BG40" s="258"/>
      <c r="BH40" s="258"/>
      <c r="BI40" s="258"/>
      <c r="BJ40" s="259"/>
      <c r="BK40" s="258"/>
      <c r="BL40" s="258"/>
      <c r="BM40" s="258"/>
      <c r="BN40" s="256"/>
      <c r="BO40" s="258"/>
      <c r="BP40" s="258"/>
      <c r="BQ40" s="256"/>
      <c r="BR40" s="257"/>
      <c r="CE40" s="226"/>
      <c r="CF40" s="228"/>
      <c r="CG40" s="226"/>
      <c r="CH40" s="226"/>
      <c r="CI40" s="253"/>
      <c r="CJ40" s="224"/>
      <c r="CK40" s="225"/>
    </row>
  </sheetData>
  <sheetProtection/>
  <printOptions/>
  <pageMargins left="0.35433070866141736" right="0.35433070866141736" top="0.3937007874015748" bottom="0.07874015748031496" header="0.31496062992125984" footer="0.1968503937007874"/>
  <pageSetup horizontalDpi="600" verticalDpi="600" orientation="landscape" paperSize="9" scale="95"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9.xml><?xml version="1.0" encoding="utf-8"?>
<worksheet xmlns="http://schemas.openxmlformats.org/spreadsheetml/2006/main" xmlns:r="http://schemas.openxmlformats.org/officeDocument/2006/relationships">
  <dimension ref="A1:CH126"/>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12.7109375" defaultRowHeight="12.75"/>
  <cols>
    <col min="1" max="1" width="71.7109375" style="65" bestFit="1" customWidth="1"/>
    <col min="2" max="8" width="8.7109375" style="104" customWidth="1"/>
    <col min="9" max="9" width="10.421875" style="65" bestFit="1" customWidth="1"/>
    <col min="10" max="10" width="1.7109375" style="7" customWidth="1"/>
    <col min="11" max="11" width="10.8515625" style="7" bestFit="1" customWidth="1"/>
    <col min="12" max="12" width="10.140625" style="7" bestFit="1" customWidth="1"/>
    <col min="13" max="13" width="11.00390625" style="7" bestFit="1" customWidth="1"/>
    <col min="14" max="16" width="10.7109375" style="7" bestFit="1" customWidth="1"/>
    <col min="17" max="17" width="12.00390625" style="7" bestFit="1" customWidth="1"/>
    <col min="18" max="18" width="15.140625" style="7" bestFit="1" customWidth="1"/>
    <col min="19" max="19" width="12.7109375" style="7" bestFit="1" customWidth="1"/>
    <col min="20" max="21" width="12.00390625" style="7" bestFit="1" customWidth="1"/>
    <col min="22" max="22" width="11.421875" style="7" customWidth="1"/>
    <col min="23" max="23" width="10.28125" style="7" bestFit="1" customWidth="1"/>
    <col min="24" max="24" width="11.421875" style="7" customWidth="1"/>
    <col min="25" max="25" width="10.8515625" style="7" bestFit="1" customWidth="1"/>
    <col min="26" max="26" width="10.421875" style="7" bestFit="1" customWidth="1"/>
    <col min="27" max="28" width="11.421875" style="7" customWidth="1"/>
    <col min="29" max="29" width="15.140625" style="7" bestFit="1" customWidth="1"/>
    <col min="30" max="33" width="12.00390625" style="7" bestFit="1" customWidth="1"/>
    <col min="34" max="34" width="13.8515625" style="7" bestFit="1" customWidth="1"/>
    <col min="35" max="35" width="11.00390625" style="7" bestFit="1" customWidth="1"/>
    <col min="36" max="36" width="10.7109375" style="7" bestFit="1" customWidth="1"/>
    <col min="37" max="50" width="12.00390625" style="7" bestFit="1" customWidth="1"/>
    <col min="51" max="51" width="13.8515625" style="7" bestFit="1" customWidth="1"/>
    <col min="52" max="52" width="10.421875" style="7" bestFit="1" customWidth="1"/>
    <col min="53" max="53" width="9.140625" style="7" customWidth="1"/>
    <col min="54" max="55" width="12.00390625" style="7" bestFit="1" customWidth="1"/>
    <col min="56" max="56" width="12.7109375" style="7" bestFit="1" customWidth="1"/>
    <col min="57" max="57" width="14.57421875" style="7" bestFit="1" customWidth="1"/>
    <col min="58" max="62" width="12.00390625" style="7" bestFit="1" customWidth="1"/>
    <col min="63" max="63" width="13.8515625" style="7" bestFit="1" customWidth="1"/>
    <col min="64" max="64" width="11.421875" style="7" customWidth="1"/>
    <col min="65" max="66" width="12.00390625" style="7" bestFit="1" customWidth="1"/>
    <col min="67" max="67" width="11.00390625" style="7" bestFit="1" customWidth="1"/>
    <col min="68" max="68" width="10.8515625" style="7" bestFit="1" customWidth="1"/>
    <col min="69" max="69" width="9.421875" style="7" bestFit="1" customWidth="1"/>
    <col min="70" max="70" width="11.00390625" style="7" bestFit="1" customWidth="1"/>
    <col min="71" max="73" width="10.7109375" style="7" bestFit="1" customWidth="1"/>
    <col min="74" max="74" width="12.00390625" style="7" bestFit="1" customWidth="1"/>
    <col min="75" max="76" width="12.7109375" style="7" bestFit="1" customWidth="1"/>
    <col min="77" max="16384" width="12.7109375" style="7" customWidth="1"/>
  </cols>
  <sheetData>
    <row r="1" spans="1:70" s="9" customFormat="1" ht="19.5" customHeight="1">
      <c r="A1" s="158" t="s">
        <v>120</v>
      </c>
      <c r="F1" s="10"/>
      <c r="H1" s="19"/>
      <c r="I1" s="173"/>
      <c r="J1" s="19"/>
      <c r="K1" s="19"/>
      <c r="L1" s="19"/>
      <c r="M1" s="19"/>
      <c r="O1" s="19"/>
      <c r="P1" s="19"/>
      <c r="Q1" s="10"/>
      <c r="R1" s="10"/>
      <c r="S1" s="19"/>
      <c r="T1" s="19"/>
      <c r="U1" s="19"/>
      <c r="V1" s="19"/>
      <c r="W1" s="19"/>
      <c r="X1" s="19"/>
      <c r="Y1" s="19"/>
      <c r="Z1" s="19"/>
      <c r="AA1" s="19"/>
      <c r="AC1" s="10"/>
      <c r="AD1" s="19"/>
      <c r="AE1" s="10"/>
      <c r="AF1" s="10"/>
      <c r="AG1" s="10"/>
      <c r="AH1" s="19"/>
      <c r="AI1" s="19"/>
      <c r="AJ1" s="19"/>
      <c r="AK1" s="19"/>
      <c r="AL1" s="19"/>
      <c r="AM1" s="19"/>
      <c r="AN1" s="19"/>
      <c r="AO1" s="19"/>
      <c r="AR1" s="10"/>
      <c r="AS1" s="19"/>
      <c r="AT1" s="10"/>
      <c r="AU1" s="10"/>
      <c r="AV1" s="10"/>
      <c r="AW1" s="19"/>
      <c r="AX1" s="19"/>
      <c r="AY1" s="19"/>
      <c r="AZ1" s="19"/>
      <c r="BA1" s="19"/>
      <c r="BB1" s="19"/>
      <c r="BC1" s="19"/>
      <c r="BD1" s="19"/>
      <c r="BF1" s="19"/>
      <c r="BG1" s="19"/>
      <c r="BH1" s="10"/>
      <c r="BI1" s="10"/>
      <c r="BJ1" s="10"/>
      <c r="BK1" s="19"/>
      <c r="BL1" s="19"/>
      <c r="BM1" s="19"/>
      <c r="BN1" s="19"/>
      <c r="BO1" s="19"/>
      <c r="BP1" s="19"/>
      <c r="BQ1" s="19"/>
      <c r="BR1" s="19"/>
    </row>
    <row r="2" spans="1:70" s="9" customFormat="1" ht="19.5" customHeight="1">
      <c r="A2" s="159" t="str">
        <f>'Balance Sheets'!A2</f>
        <v>By segments and quarters as of 30 June 2015</v>
      </c>
      <c r="C2" s="353"/>
      <c r="F2" s="10"/>
      <c r="H2" s="19"/>
      <c r="I2" s="173"/>
      <c r="J2" s="19"/>
      <c r="K2" s="19"/>
      <c r="L2" s="19"/>
      <c r="M2" s="19"/>
      <c r="O2" s="19"/>
      <c r="P2" s="19"/>
      <c r="Q2" s="10"/>
      <c r="R2" s="10"/>
      <c r="S2" s="19"/>
      <c r="T2" s="19"/>
      <c r="U2" s="19"/>
      <c r="V2" s="19"/>
      <c r="W2" s="19"/>
      <c r="X2" s="19"/>
      <c r="Y2" s="19"/>
      <c r="Z2" s="19"/>
      <c r="AA2" s="19"/>
      <c r="AC2" s="10"/>
      <c r="AD2" s="19"/>
      <c r="AE2" s="10"/>
      <c r="AF2" s="10"/>
      <c r="AG2" s="10"/>
      <c r="AH2" s="19"/>
      <c r="AI2" s="19"/>
      <c r="AJ2" s="19"/>
      <c r="AK2" s="19"/>
      <c r="AL2" s="19"/>
      <c r="AM2" s="19"/>
      <c r="AN2" s="19"/>
      <c r="AO2" s="19"/>
      <c r="AR2" s="10"/>
      <c r="AS2" s="19"/>
      <c r="AT2" s="10"/>
      <c r="AU2" s="10"/>
      <c r="AV2" s="10"/>
      <c r="AW2" s="19"/>
      <c r="AX2" s="19"/>
      <c r="AY2" s="19"/>
      <c r="AZ2" s="19"/>
      <c r="BA2" s="19"/>
      <c r="BB2" s="19"/>
      <c r="BC2" s="19"/>
      <c r="BD2" s="19"/>
      <c r="BF2" s="19"/>
      <c r="BG2" s="19"/>
      <c r="BH2" s="10"/>
      <c r="BI2" s="10"/>
      <c r="BJ2" s="10"/>
      <c r="BK2" s="19"/>
      <c r="BL2" s="19"/>
      <c r="BM2" s="19"/>
      <c r="BN2" s="19"/>
      <c r="BO2" s="19"/>
      <c r="BP2" s="19"/>
      <c r="BQ2" s="19"/>
      <c r="BR2" s="19"/>
    </row>
    <row r="3" spans="1:70" s="14" customFormat="1" ht="12" customHeight="1">
      <c r="A3" s="160"/>
      <c r="C3" s="354"/>
      <c r="F3" s="8"/>
      <c r="H3" s="21"/>
      <c r="I3" s="175"/>
      <c r="J3" s="21"/>
      <c r="K3" s="21"/>
      <c r="L3" s="21"/>
      <c r="M3" s="21"/>
      <c r="O3" s="21"/>
      <c r="P3" s="21"/>
      <c r="Q3" s="8"/>
      <c r="R3" s="8"/>
      <c r="S3" s="21"/>
      <c r="T3" s="21"/>
      <c r="U3" s="21"/>
      <c r="V3" s="21"/>
      <c r="W3" s="21"/>
      <c r="X3" s="21"/>
      <c r="Y3" s="21"/>
      <c r="Z3" s="21"/>
      <c r="AA3" s="21"/>
      <c r="AC3" s="8"/>
      <c r="AD3" s="21"/>
      <c r="AE3" s="8"/>
      <c r="AF3" s="8"/>
      <c r="AG3" s="8"/>
      <c r="AH3" s="21"/>
      <c r="AI3" s="21"/>
      <c r="AJ3" s="21"/>
      <c r="AK3" s="21"/>
      <c r="AL3" s="21"/>
      <c r="AM3" s="21"/>
      <c r="AN3" s="21"/>
      <c r="AO3" s="21"/>
      <c r="AR3" s="8"/>
      <c r="AS3" s="21"/>
      <c r="AT3" s="8"/>
      <c r="AU3" s="8"/>
      <c r="AV3" s="8"/>
      <c r="AW3" s="21"/>
      <c r="AX3" s="21"/>
      <c r="AY3" s="21"/>
      <c r="AZ3" s="21"/>
      <c r="BA3" s="21"/>
      <c r="BB3" s="21"/>
      <c r="BC3" s="21"/>
      <c r="BD3" s="21"/>
      <c r="BF3" s="21"/>
      <c r="BG3" s="21"/>
      <c r="BH3" s="8"/>
      <c r="BI3" s="8"/>
      <c r="BJ3" s="8"/>
      <c r="BK3" s="21"/>
      <c r="BL3" s="21"/>
      <c r="BM3" s="21"/>
      <c r="BN3" s="21"/>
      <c r="BO3" s="21"/>
      <c r="BP3" s="21"/>
      <c r="BQ3" s="21"/>
      <c r="BR3" s="21"/>
    </row>
    <row r="4" spans="1:9" s="41" customFormat="1" ht="18">
      <c r="A4" s="158" t="s">
        <v>63</v>
      </c>
      <c r="B4" s="40"/>
      <c r="C4" s="40"/>
      <c r="D4" s="40"/>
      <c r="E4" s="40"/>
      <c r="F4" s="40"/>
      <c r="G4" s="40"/>
      <c r="H4" s="88"/>
      <c r="I4" s="140"/>
    </row>
    <row r="5" spans="2:9" s="41" customFormat="1" ht="9" customHeight="1">
      <c r="B5" s="40"/>
      <c r="C5" s="40"/>
      <c r="D5" s="40"/>
      <c r="E5" s="40"/>
      <c r="F5" s="40"/>
      <c r="G5" s="40"/>
      <c r="H5" s="88"/>
      <c r="I5" s="140"/>
    </row>
    <row r="6" spans="1:9" s="103" customFormat="1" ht="19.5" customHeight="1" thickBot="1">
      <c r="A6" s="89" t="s">
        <v>64</v>
      </c>
      <c r="B6" s="15" t="s">
        <v>118</v>
      </c>
      <c r="C6" s="18" t="s">
        <v>125</v>
      </c>
      <c r="D6" s="15" t="s">
        <v>126</v>
      </c>
      <c r="E6" s="15" t="s">
        <v>127</v>
      </c>
      <c r="F6" s="15">
        <v>2014</v>
      </c>
      <c r="G6" s="15" t="s">
        <v>130</v>
      </c>
      <c r="H6" s="18" t="s">
        <v>131</v>
      </c>
      <c r="I6" s="18" t="s">
        <v>129</v>
      </c>
    </row>
    <row r="7" spans="1:9" s="157" customFormat="1" ht="12.75" customHeight="1" thickBot="1">
      <c r="A7" s="149" t="s">
        <v>67</v>
      </c>
      <c r="B7" s="144">
        <v>-72.05886</v>
      </c>
      <c r="C7" s="145">
        <v>-89.11547</v>
      </c>
      <c r="D7" s="144">
        <v>-79.51369</v>
      </c>
      <c r="E7" s="144">
        <v>-103.32488000000001</v>
      </c>
      <c r="F7" s="144">
        <f>SUM(B7:E7)</f>
        <v>-344.0129</v>
      </c>
      <c r="G7" s="144">
        <v>-103.39121</v>
      </c>
      <c r="H7" s="145">
        <v>-71.73396000000002</v>
      </c>
      <c r="I7" s="197">
        <f>IF(OR(AND(C7&lt;0,H7&gt;0),AND(C7&gt;0,H7&lt;0),C7=0,C7="-",H7="-"),"-",(H7-C7)/C7)</f>
        <v>-0.19504481096267548</v>
      </c>
    </row>
    <row r="8" spans="1:9" s="65" customFormat="1" ht="12.75" customHeight="1">
      <c r="A8" s="45" t="s">
        <v>3</v>
      </c>
      <c r="B8" s="48">
        <v>0</v>
      </c>
      <c r="C8" s="44">
        <v>0</v>
      </c>
      <c r="D8" s="48">
        <v>0</v>
      </c>
      <c r="E8" s="48">
        <v>0</v>
      </c>
      <c r="F8" s="43">
        <f>SUM(B8:E8)</f>
        <v>0</v>
      </c>
      <c r="G8" s="48">
        <v>0</v>
      </c>
      <c r="H8" s="44">
        <v>0</v>
      </c>
      <c r="I8" s="197" t="str">
        <f>IF(OR(AND(C8&lt;0,H8&gt;0),AND(C8&gt;0,H8&lt;0),C8=0,C8="-",H8="-"),"-",(H8-C8)/C8)</f>
        <v>-</v>
      </c>
    </row>
    <row r="9" spans="1:9" s="65" customFormat="1" ht="12.75" customHeight="1">
      <c r="A9" s="42" t="s">
        <v>71</v>
      </c>
      <c r="B9" s="104"/>
      <c r="C9" s="104"/>
      <c r="D9" s="104"/>
      <c r="E9" s="104"/>
      <c r="F9" s="104"/>
      <c r="G9" s="104"/>
      <c r="H9" s="104"/>
      <c r="I9" s="115"/>
    </row>
    <row r="10" spans="1:9" s="65" customFormat="1" ht="12.75" customHeight="1">
      <c r="A10" s="167" t="s">
        <v>4</v>
      </c>
      <c r="B10" s="48">
        <v>-82.62622999999999</v>
      </c>
      <c r="C10" s="44">
        <v>-104.74574000000001</v>
      </c>
      <c r="D10" s="48">
        <v>-81.3101</v>
      </c>
      <c r="E10" s="48">
        <v>-73.60183999999998</v>
      </c>
      <c r="F10" s="43">
        <f aca="true" t="shared" si="0" ref="F10:F25">SUM(B10:E10)</f>
        <v>-342.28391</v>
      </c>
      <c r="G10" s="48">
        <v>-81.6009</v>
      </c>
      <c r="H10" s="44">
        <v>-85.03837999999999</v>
      </c>
      <c r="I10" s="115">
        <f aca="true" t="shared" si="1" ref="I10:I27">IF(OR(AND(C10&lt;0,H10&gt;0),AND(C10&gt;0,H10&lt;0),C10=0,C10="-",H10="-"),"-",(H10-C10)/C10)</f>
        <v>-0.18814473982426416</v>
      </c>
    </row>
    <row r="11" spans="1:9" s="65" customFormat="1" ht="12.75" customHeight="1">
      <c r="A11" s="167" t="s">
        <v>37</v>
      </c>
      <c r="B11" s="48">
        <v>3.30567</v>
      </c>
      <c r="C11" s="44">
        <v>0.4510900000000002</v>
      </c>
      <c r="D11" s="48">
        <v>10.40195</v>
      </c>
      <c r="E11" s="48">
        <v>8.203700000000001</v>
      </c>
      <c r="F11" s="43">
        <f t="shared" si="0"/>
        <v>22.36241</v>
      </c>
      <c r="G11" s="48">
        <v>21.23578</v>
      </c>
      <c r="H11" s="44">
        <v>-9.132679999999999</v>
      </c>
      <c r="I11" s="115" t="str">
        <f t="shared" si="1"/>
        <v>-</v>
      </c>
    </row>
    <row r="12" spans="1:9" s="65" customFormat="1" ht="12.75" customHeight="1">
      <c r="A12" s="167" t="s">
        <v>47</v>
      </c>
      <c r="B12" s="48">
        <v>-72.75661</v>
      </c>
      <c r="C12" s="44">
        <v>0</v>
      </c>
      <c r="D12" s="48">
        <v>-111.47047</v>
      </c>
      <c r="E12" s="48">
        <v>-0.12602999999998588</v>
      </c>
      <c r="F12" s="43">
        <f t="shared" si="0"/>
        <v>-184.35311</v>
      </c>
      <c r="G12" s="48">
        <v>0.93792</v>
      </c>
      <c r="H12" s="44">
        <v>5.8432699999999995</v>
      </c>
      <c r="I12" s="115" t="str">
        <f t="shared" si="1"/>
        <v>-</v>
      </c>
    </row>
    <row r="13" spans="1:11" s="65" customFormat="1" ht="12.75" customHeight="1">
      <c r="A13" s="167" t="s">
        <v>51</v>
      </c>
      <c r="B13" s="48">
        <v>85.83555</v>
      </c>
      <c r="C13" s="44">
        <v>90.62730999999998</v>
      </c>
      <c r="D13" s="48">
        <v>92.06329000000005</v>
      </c>
      <c r="E13" s="48">
        <v>77.02164999999997</v>
      </c>
      <c r="F13" s="43">
        <f t="shared" si="0"/>
        <v>345.5478</v>
      </c>
      <c r="G13" s="48">
        <v>78.06401</v>
      </c>
      <c r="H13" s="44">
        <v>64.74316999999999</v>
      </c>
      <c r="I13" s="115">
        <f t="shared" si="1"/>
        <v>-0.28561081643049974</v>
      </c>
      <c r="K13" s="335"/>
    </row>
    <row r="14" spans="1:9" s="65" customFormat="1" ht="12.75" customHeight="1">
      <c r="A14" s="167" t="s">
        <v>48</v>
      </c>
      <c r="B14" s="48">
        <v>0</v>
      </c>
      <c r="C14" s="44">
        <v>0</v>
      </c>
      <c r="D14" s="48">
        <v>0</v>
      </c>
      <c r="E14" s="48">
        <v>0</v>
      </c>
      <c r="F14" s="43">
        <f t="shared" si="0"/>
        <v>0</v>
      </c>
      <c r="G14" s="48">
        <v>0</v>
      </c>
      <c r="H14" s="44">
        <v>0</v>
      </c>
      <c r="I14" s="115" t="str">
        <f t="shared" si="1"/>
        <v>-</v>
      </c>
    </row>
    <row r="15" spans="1:9" s="65" customFormat="1" ht="12.75" customHeight="1">
      <c r="A15" s="168" t="s">
        <v>12</v>
      </c>
      <c r="B15" s="48">
        <v>80.87603</v>
      </c>
      <c r="C15" s="191">
        <v>92.91667000000002</v>
      </c>
      <c r="D15" s="48">
        <v>63.82658999999998</v>
      </c>
      <c r="E15" s="48">
        <v>104.12937999999997</v>
      </c>
      <c r="F15" s="43">
        <f t="shared" si="0"/>
        <v>341.74866999999995</v>
      </c>
      <c r="G15" s="48">
        <v>82.09085</v>
      </c>
      <c r="H15" s="191">
        <v>85.96928000000001</v>
      </c>
      <c r="I15" s="119">
        <f t="shared" si="1"/>
        <v>-0.07477011390959244</v>
      </c>
    </row>
    <row r="16" spans="1:9" s="65" customFormat="1" ht="12.75" customHeight="1">
      <c r="A16" s="169" t="s">
        <v>72</v>
      </c>
      <c r="B16" s="170">
        <f>SUM(B10:B15)</f>
        <v>14.634410000000031</v>
      </c>
      <c r="C16" s="171">
        <f>SUM(C10:C15)</f>
        <v>79.24932999999999</v>
      </c>
      <c r="D16" s="170">
        <f>SUM(D10:D15)</f>
        <v>-26.48873999999998</v>
      </c>
      <c r="E16" s="170">
        <f>SUM(E10:E15)</f>
        <v>115.62685999999997</v>
      </c>
      <c r="F16" s="170">
        <f t="shared" si="0"/>
        <v>183.02186</v>
      </c>
      <c r="G16" s="170">
        <f>SUM(G10:G15)</f>
        <v>100.72766</v>
      </c>
      <c r="H16" s="171">
        <f>SUM(H10:H15)</f>
        <v>62.384660000000025</v>
      </c>
      <c r="I16" s="115">
        <f t="shared" si="1"/>
        <v>-0.212805206050322</v>
      </c>
    </row>
    <row r="17" spans="1:9" s="67" customFormat="1" ht="12.75" customHeight="1">
      <c r="A17" s="45" t="s">
        <v>26</v>
      </c>
      <c r="B17" s="48">
        <v>-155.24522</v>
      </c>
      <c r="C17" s="44">
        <v>-174.36455000000004</v>
      </c>
      <c r="D17" s="48">
        <v>-184.65499</v>
      </c>
      <c r="E17" s="48">
        <v>-193.21679000000006</v>
      </c>
      <c r="F17" s="43">
        <f t="shared" si="0"/>
        <v>-707.4815500000001</v>
      </c>
      <c r="G17" s="48">
        <v>-199.31661</v>
      </c>
      <c r="H17" s="44">
        <v>-198.93021000000002</v>
      </c>
      <c r="I17" s="115">
        <f t="shared" si="1"/>
        <v>0.14088678002495333</v>
      </c>
    </row>
    <row r="18" spans="1:9" s="65" customFormat="1" ht="12.75" customHeight="1">
      <c r="A18" s="45" t="s">
        <v>0</v>
      </c>
      <c r="B18" s="48">
        <v>-2.2249499999999998</v>
      </c>
      <c r="C18" s="44">
        <v>-0.7577200000000004</v>
      </c>
      <c r="D18" s="48">
        <v>-2.85167</v>
      </c>
      <c r="E18" s="48">
        <v>-118.30042</v>
      </c>
      <c r="F18" s="43">
        <f t="shared" si="0"/>
        <v>-124.13476</v>
      </c>
      <c r="G18" s="48">
        <v>-149.53043</v>
      </c>
      <c r="H18" s="44">
        <v>-0.6260200000000111</v>
      </c>
      <c r="I18" s="115">
        <f t="shared" si="1"/>
        <v>-0.17381090640340655</v>
      </c>
    </row>
    <row r="19" spans="1:9" s="65" customFormat="1" ht="12.75" customHeight="1">
      <c r="A19" s="45" t="s">
        <v>9</v>
      </c>
      <c r="B19" s="48">
        <v>-0.377</v>
      </c>
      <c r="C19" s="44">
        <v>1.71</v>
      </c>
      <c r="D19" s="48">
        <v>1.898</v>
      </c>
      <c r="E19" s="48">
        <v>-0.589</v>
      </c>
      <c r="F19" s="43">
        <f t="shared" si="0"/>
        <v>2.642</v>
      </c>
      <c r="G19" s="48">
        <v>1.553</v>
      </c>
      <c r="H19" s="44">
        <v>1.0899999999999999</v>
      </c>
      <c r="I19" s="115">
        <f t="shared" si="1"/>
        <v>-0.36257309941520477</v>
      </c>
    </row>
    <row r="20" spans="1:9" s="65" customFormat="1" ht="12.75" customHeight="1">
      <c r="A20" s="45" t="s">
        <v>10</v>
      </c>
      <c r="B20" s="48">
        <v>-0.595</v>
      </c>
      <c r="C20" s="44">
        <v>-5.760000000000001</v>
      </c>
      <c r="D20" s="48">
        <v>-76.29299999999999</v>
      </c>
      <c r="E20" s="48">
        <v>-745.24377</v>
      </c>
      <c r="F20" s="43">
        <f t="shared" si="0"/>
        <v>-827.8917700000001</v>
      </c>
      <c r="G20" s="48">
        <v>-4.70439</v>
      </c>
      <c r="H20" s="44">
        <v>-8.75439</v>
      </c>
      <c r="I20" s="115">
        <f t="shared" si="1"/>
        <v>0.519859375</v>
      </c>
    </row>
    <row r="21" spans="1:9" s="65" customFormat="1" ht="12.75" customHeight="1">
      <c r="A21" s="45" t="s">
        <v>5</v>
      </c>
      <c r="B21" s="48">
        <v>0</v>
      </c>
      <c r="C21" s="44">
        <v>0</v>
      </c>
      <c r="D21" s="48">
        <v>0</v>
      </c>
      <c r="E21" s="48">
        <v>-0.00051</v>
      </c>
      <c r="F21" s="43">
        <f t="shared" si="0"/>
        <v>-0.00051</v>
      </c>
      <c r="G21" s="48">
        <v>0</v>
      </c>
      <c r="H21" s="44">
        <v>0</v>
      </c>
      <c r="I21" s="115" t="str">
        <f t="shared" si="1"/>
        <v>-</v>
      </c>
    </row>
    <row r="22" spans="1:9" s="65" customFormat="1" ht="22.5">
      <c r="A22" s="349" t="s">
        <v>132</v>
      </c>
      <c r="B22" s="48">
        <v>-116.36803</v>
      </c>
      <c r="C22" s="44">
        <v>4.8256000000000085</v>
      </c>
      <c r="D22" s="48">
        <v>15.320179999999993</v>
      </c>
      <c r="E22" s="48">
        <v>103.32599</v>
      </c>
      <c r="F22" s="43">
        <f t="shared" si="0"/>
        <v>7.103740000000002</v>
      </c>
      <c r="G22" s="48">
        <v>6.50318</v>
      </c>
      <c r="H22" s="44">
        <v>-7.4446200000000005</v>
      </c>
      <c r="I22" s="115" t="str">
        <f t="shared" si="1"/>
        <v>-</v>
      </c>
    </row>
    <row r="23" spans="1:9" s="69" customFormat="1" ht="12.75" customHeight="1">
      <c r="A23" s="45" t="s">
        <v>14</v>
      </c>
      <c r="B23" s="48">
        <v>74.97945</v>
      </c>
      <c r="C23" s="44">
        <v>71.51528999999998</v>
      </c>
      <c r="D23" s="48">
        <v>97.22183000000004</v>
      </c>
      <c r="E23" s="48">
        <v>97.92419000000001</v>
      </c>
      <c r="F23" s="43">
        <f t="shared" si="0"/>
        <v>341.64076</v>
      </c>
      <c r="G23" s="48">
        <v>100.28141000000001</v>
      </c>
      <c r="H23" s="44">
        <v>114.14013999999999</v>
      </c>
      <c r="I23" s="115">
        <f t="shared" si="1"/>
        <v>0.5960242907495729</v>
      </c>
    </row>
    <row r="24" spans="1:9" s="65" customFormat="1" ht="12.75" customHeight="1">
      <c r="A24" s="45" t="s">
        <v>16</v>
      </c>
      <c r="B24" s="48">
        <v>0</v>
      </c>
      <c r="C24" s="44">
        <v>0</v>
      </c>
      <c r="D24" s="48">
        <v>0</v>
      </c>
      <c r="E24" s="48">
        <v>0</v>
      </c>
      <c r="F24" s="43">
        <f t="shared" si="0"/>
        <v>0</v>
      </c>
      <c r="G24" s="48">
        <v>0</v>
      </c>
      <c r="H24" s="44">
        <v>0</v>
      </c>
      <c r="I24" s="115" t="str">
        <f t="shared" si="1"/>
        <v>-</v>
      </c>
    </row>
    <row r="25" spans="1:9" s="69" customFormat="1" ht="12.75" customHeight="1">
      <c r="A25" s="45" t="s">
        <v>1</v>
      </c>
      <c r="B25" s="48">
        <v>116.28929</v>
      </c>
      <c r="C25" s="44">
        <v>7.366439999999997</v>
      </c>
      <c r="D25" s="48">
        <v>9.155150000000006</v>
      </c>
      <c r="E25" s="48">
        <v>0.9942200000000128</v>
      </c>
      <c r="F25" s="43">
        <f t="shared" si="0"/>
        <v>133.8051</v>
      </c>
      <c r="G25" s="48">
        <v>153.16534</v>
      </c>
      <c r="H25" s="44">
        <v>5.941640000000035</v>
      </c>
      <c r="I25" s="115">
        <f t="shared" si="1"/>
        <v>-0.19341771602021637</v>
      </c>
    </row>
    <row r="26" spans="1:9" s="71" customFormat="1" ht="12.75" customHeight="1" thickBot="1">
      <c r="A26" s="152" t="s">
        <v>39</v>
      </c>
      <c r="B26" s="48">
        <v>0</v>
      </c>
      <c r="C26" s="44">
        <v>0</v>
      </c>
      <c r="D26" s="48">
        <v>157.996</v>
      </c>
      <c r="E26" s="48">
        <v>742.71477</v>
      </c>
      <c r="F26" s="43">
        <f>SUM(B26:E26)</f>
        <v>900.71077</v>
      </c>
      <c r="G26" s="48">
        <v>4.76239</v>
      </c>
      <c r="H26" s="44">
        <v>-0.25161000000000033</v>
      </c>
      <c r="I26" s="115" t="str">
        <f t="shared" si="1"/>
        <v>-</v>
      </c>
    </row>
    <row r="27" spans="1:9" s="69" customFormat="1" ht="12.75" customHeight="1" thickBot="1">
      <c r="A27" s="149" t="s">
        <v>60</v>
      </c>
      <c r="B27" s="73">
        <f aca="true" t="shared" si="2" ref="B27:H27">SUM(B8,B16:B26)</f>
        <v>-68.90705000000003</v>
      </c>
      <c r="C27" s="30">
        <f t="shared" si="2"/>
        <v>-16.215610000000083</v>
      </c>
      <c r="D27" s="73">
        <f t="shared" si="2"/>
        <v>-8.697239999999937</v>
      </c>
      <c r="E27" s="73">
        <f t="shared" si="2"/>
        <v>3.235540000000128</v>
      </c>
      <c r="F27" s="73">
        <f t="shared" si="2"/>
        <v>-90.58436000000017</v>
      </c>
      <c r="G27" s="73">
        <f t="shared" si="2"/>
        <v>13.441549999999996</v>
      </c>
      <c r="H27" s="30">
        <f t="shared" si="2"/>
        <v>-32.45040999999996</v>
      </c>
      <c r="I27" s="116">
        <f t="shared" si="1"/>
        <v>1.0011834275737883</v>
      </c>
    </row>
    <row r="28" spans="1:9" s="69" customFormat="1" ht="12.75" customHeight="1">
      <c r="A28" s="42" t="s">
        <v>73</v>
      </c>
      <c r="B28" s="104"/>
      <c r="C28" s="104"/>
      <c r="D28" s="104"/>
      <c r="E28" s="104"/>
      <c r="F28" s="104"/>
      <c r="G28" s="104"/>
      <c r="H28" s="104"/>
      <c r="I28" s="115"/>
    </row>
    <row r="29" spans="1:9" s="69" customFormat="1" ht="12.75" customHeight="1">
      <c r="A29" s="172" t="s">
        <v>38</v>
      </c>
      <c r="B29" s="48">
        <v>-3.77386</v>
      </c>
      <c r="C29" s="132">
        <v>-1.9750499999999995</v>
      </c>
      <c r="D29" s="48">
        <v>-10.91994</v>
      </c>
      <c r="E29" s="48">
        <v>-8.315269999999998</v>
      </c>
      <c r="F29" s="43">
        <f>SUM(B29:E29)</f>
        <v>-24.984119999999997</v>
      </c>
      <c r="G29" s="48">
        <v>-17.19404</v>
      </c>
      <c r="H29" s="132">
        <v>9.135840000000002</v>
      </c>
      <c r="I29" s="115" t="str">
        <f aca="true" t="shared" si="3" ref="I29:I42">IF(OR(AND(C29&lt;0,H29&gt;0),AND(C29&gt;0,H29&lt;0),C29=0,C29="-",H29="-"),"-",(H29-C29)/C29)</f>
        <v>-</v>
      </c>
    </row>
    <row r="30" spans="1:14" s="69" customFormat="1" ht="12.75" customHeight="1">
      <c r="A30" s="172" t="s">
        <v>68</v>
      </c>
      <c r="B30" s="48">
        <v>2.9999999999999997E-05</v>
      </c>
      <c r="C30" s="132">
        <v>0.8320700000000001</v>
      </c>
      <c r="D30" s="48">
        <v>-34.02011999999999</v>
      </c>
      <c r="E30" s="48">
        <v>11.223429999999986</v>
      </c>
      <c r="F30" s="43">
        <f>SUM(B30:E30)</f>
        <v>-21.96459000000001</v>
      </c>
      <c r="G30" s="48">
        <v>0.29231999999999997</v>
      </c>
      <c r="H30" s="132">
        <v>0.40624</v>
      </c>
      <c r="I30" s="115">
        <f t="shared" si="3"/>
        <v>-0.5117718461187161</v>
      </c>
      <c r="N30" s="336"/>
    </row>
    <row r="31" spans="1:9" s="69" customFormat="1" ht="12.75" customHeight="1">
      <c r="A31" s="172" t="s">
        <v>50</v>
      </c>
      <c r="B31" s="48">
        <v>0</v>
      </c>
      <c r="C31" s="132">
        <v>0</v>
      </c>
      <c r="D31" s="48">
        <v>0</v>
      </c>
      <c r="E31" s="48">
        <v>0</v>
      </c>
      <c r="F31" s="43">
        <f>SUM(B31:E31)</f>
        <v>0</v>
      </c>
      <c r="G31" s="48">
        <v>0</v>
      </c>
      <c r="H31" s="132">
        <v>0</v>
      </c>
      <c r="I31" s="119" t="str">
        <f t="shared" si="3"/>
        <v>-</v>
      </c>
    </row>
    <row r="32" spans="1:9" s="69" customFormat="1" ht="12.75" customHeight="1">
      <c r="A32" s="169" t="s">
        <v>72</v>
      </c>
      <c r="B32" s="170">
        <f aca="true" t="shared" si="4" ref="B32:H32">SUM(B29:B31)</f>
        <v>-3.77383</v>
      </c>
      <c r="C32" s="171">
        <f t="shared" si="4"/>
        <v>-1.1429799999999994</v>
      </c>
      <c r="D32" s="170">
        <f t="shared" si="4"/>
        <v>-44.94005999999999</v>
      </c>
      <c r="E32" s="170">
        <f t="shared" si="4"/>
        <v>2.908159999999988</v>
      </c>
      <c r="F32" s="170">
        <f t="shared" si="4"/>
        <v>-46.948710000000005</v>
      </c>
      <c r="G32" s="170">
        <f t="shared" si="4"/>
        <v>-16.90172</v>
      </c>
      <c r="H32" s="171">
        <f t="shared" si="4"/>
        <v>9.542080000000002</v>
      </c>
      <c r="I32" s="115" t="str">
        <f t="shared" si="3"/>
        <v>-</v>
      </c>
    </row>
    <row r="33" spans="1:13" s="69" customFormat="1" ht="12.75" customHeight="1">
      <c r="A33" s="45" t="s">
        <v>62</v>
      </c>
      <c r="B33" s="48">
        <v>1.634</v>
      </c>
      <c r="C33" s="132">
        <v>4.713000000000001</v>
      </c>
      <c r="D33" s="48">
        <v>8.559</v>
      </c>
      <c r="E33" s="48">
        <v>3.8089999999999993</v>
      </c>
      <c r="F33" s="43">
        <f aca="true" t="shared" si="5" ref="F33:F38">SUM(B33:E33)</f>
        <v>18.715</v>
      </c>
      <c r="G33" s="48">
        <v>-0.944</v>
      </c>
      <c r="H33" s="132">
        <v>4.1690000000000005</v>
      </c>
      <c r="I33" s="115">
        <f t="shared" si="3"/>
        <v>-0.11542541905368138</v>
      </c>
      <c r="M33" s="336"/>
    </row>
    <row r="34" spans="1:9" s="69" customFormat="1" ht="12.75" customHeight="1">
      <c r="A34" s="68" t="s">
        <v>52</v>
      </c>
      <c r="B34" s="48">
        <v>0</v>
      </c>
      <c r="C34" s="132">
        <v>0</v>
      </c>
      <c r="D34" s="48">
        <v>0</v>
      </c>
      <c r="E34" s="48">
        <v>0</v>
      </c>
      <c r="F34" s="43">
        <f t="shared" si="5"/>
        <v>0</v>
      </c>
      <c r="G34" s="48">
        <v>0</v>
      </c>
      <c r="H34" s="132">
        <v>0</v>
      </c>
      <c r="I34" s="115" t="str">
        <f t="shared" si="3"/>
        <v>-</v>
      </c>
    </row>
    <row r="35" spans="1:9" s="5" customFormat="1" ht="12.75">
      <c r="A35" s="68" t="s">
        <v>42</v>
      </c>
      <c r="B35" s="48">
        <v>0</v>
      </c>
      <c r="C35" s="132">
        <v>0</v>
      </c>
      <c r="D35" s="48">
        <v>0</v>
      </c>
      <c r="E35" s="48">
        <v>0</v>
      </c>
      <c r="F35" s="43">
        <f t="shared" si="5"/>
        <v>0</v>
      </c>
      <c r="G35" s="48">
        <v>0</v>
      </c>
      <c r="H35" s="132">
        <v>0</v>
      </c>
      <c r="I35" s="115" t="str">
        <f t="shared" si="3"/>
        <v>-</v>
      </c>
    </row>
    <row r="36" spans="1:9" s="6" customFormat="1" ht="12.75">
      <c r="A36" s="45" t="s">
        <v>133</v>
      </c>
      <c r="B36" s="48">
        <v>0</v>
      </c>
      <c r="C36" s="132">
        <v>0</v>
      </c>
      <c r="D36" s="48">
        <v>0</v>
      </c>
      <c r="E36" s="48">
        <v>0</v>
      </c>
      <c r="F36" s="43">
        <f t="shared" si="5"/>
        <v>0</v>
      </c>
      <c r="G36" s="48">
        <v>0</v>
      </c>
      <c r="H36" s="132">
        <v>0</v>
      </c>
      <c r="I36" s="115" t="str">
        <f t="shared" si="3"/>
        <v>-</v>
      </c>
    </row>
    <row r="37" spans="1:9" s="71" customFormat="1" ht="12.75" customHeight="1">
      <c r="A37" s="45" t="s">
        <v>123</v>
      </c>
      <c r="B37" s="48">
        <v>0</v>
      </c>
      <c r="C37" s="132">
        <v>0</v>
      </c>
      <c r="D37" s="48">
        <v>0</v>
      </c>
      <c r="E37" s="48">
        <v>0</v>
      </c>
      <c r="F37" s="43">
        <f t="shared" si="5"/>
        <v>0</v>
      </c>
      <c r="G37" s="48">
        <v>0</v>
      </c>
      <c r="H37" s="132">
        <v>0</v>
      </c>
      <c r="I37" s="115" t="str">
        <f t="shared" si="3"/>
        <v>-</v>
      </c>
    </row>
    <row r="38" spans="1:9" s="71" customFormat="1" ht="12.75" customHeight="1">
      <c r="A38" s="45" t="s">
        <v>39</v>
      </c>
      <c r="B38" s="48">
        <v>0</v>
      </c>
      <c r="C38" s="132">
        <v>0</v>
      </c>
      <c r="D38" s="48">
        <v>-157.996</v>
      </c>
      <c r="E38" s="48">
        <v>-742.71477</v>
      </c>
      <c r="F38" s="43">
        <f t="shared" si="5"/>
        <v>-900.71077</v>
      </c>
      <c r="G38" s="48">
        <v>-4.76239</v>
      </c>
      <c r="H38" s="132">
        <v>0.25161000000000033</v>
      </c>
      <c r="I38" s="115" t="str">
        <f t="shared" si="3"/>
        <v>-</v>
      </c>
    </row>
    <row r="39" spans="1:9" s="71" customFormat="1" ht="12.75" customHeight="1" thickBot="1">
      <c r="A39" s="94" t="s">
        <v>30</v>
      </c>
      <c r="B39" s="359">
        <f aca="true" t="shared" si="6" ref="B39:H39">SUM(B32:B38)</f>
        <v>-2.13983</v>
      </c>
      <c r="C39" s="366">
        <f t="shared" si="6"/>
        <v>3.5700200000000013</v>
      </c>
      <c r="D39" s="359">
        <f t="shared" si="6"/>
        <v>-194.37706</v>
      </c>
      <c r="E39" s="359">
        <f t="shared" si="6"/>
        <v>-735.99761</v>
      </c>
      <c r="F39" s="359">
        <f t="shared" si="6"/>
        <v>-928.94448</v>
      </c>
      <c r="G39" s="359">
        <f t="shared" si="6"/>
        <v>-22.60811</v>
      </c>
      <c r="H39" s="366">
        <f t="shared" si="6"/>
        <v>13.962690000000002</v>
      </c>
      <c r="I39" s="367">
        <f t="shared" si="3"/>
        <v>2.91109573615834</v>
      </c>
    </row>
    <row r="40" spans="1:9" s="70" customFormat="1" ht="12.75" customHeight="1">
      <c r="A40" s="200" t="s">
        <v>77</v>
      </c>
      <c r="B40" s="203">
        <f aca="true" t="shared" si="7" ref="B40:H40">SUM(B27,B39)</f>
        <v>-71.04688000000003</v>
      </c>
      <c r="C40" s="204">
        <f t="shared" si="7"/>
        <v>-12.645590000000082</v>
      </c>
      <c r="D40" s="203">
        <f t="shared" si="7"/>
        <v>-203.07429999999994</v>
      </c>
      <c r="E40" s="203">
        <f t="shared" si="7"/>
        <v>-732.7620699999999</v>
      </c>
      <c r="F40" s="203">
        <f t="shared" si="7"/>
        <v>-1019.5288400000002</v>
      </c>
      <c r="G40" s="203">
        <f t="shared" si="7"/>
        <v>-9.166560000000004</v>
      </c>
      <c r="H40" s="204">
        <f t="shared" si="7"/>
        <v>-18.48771999999996</v>
      </c>
      <c r="I40" s="115">
        <f t="shared" si="3"/>
        <v>0.4619895157125797</v>
      </c>
    </row>
    <row r="41" spans="1:9" s="71" customFormat="1" ht="12.75" customHeight="1" thickBot="1">
      <c r="A41" s="71" t="s">
        <v>19</v>
      </c>
      <c r="B41" s="61">
        <v>0</v>
      </c>
      <c r="C41" s="131">
        <v>-0.5774</v>
      </c>
      <c r="D41" s="61">
        <v>150.616</v>
      </c>
      <c r="E41" s="61">
        <v>740.32515</v>
      </c>
      <c r="F41" s="378">
        <f>SUM(B41:E41)</f>
        <v>890.36375</v>
      </c>
      <c r="G41" s="61">
        <v>4.6683900000000005</v>
      </c>
      <c r="H41" s="131">
        <v>1.0163899999999995</v>
      </c>
      <c r="I41" s="115" t="str">
        <f t="shared" si="3"/>
        <v>-</v>
      </c>
    </row>
    <row r="42" spans="1:9" s="71" customFormat="1" ht="12.75" customHeight="1" thickBot="1">
      <c r="A42" s="72" t="s">
        <v>57</v>
      </c>
      <c r="B42" s="73">
        <f aca="true" t="shared" si="8" ref="B42:H42">SUM(B40:B41)</f>
        <v>-71.04688000000003</v>
      </c>
      <c r="C42" s="30">
        <f t="shared" si="8"/>
        <v>-13.222990000000083</v>
      </c>
      <c r="D42" s="73">
        <f t="shared" si="8"/>
        <v>-52.45829999999992</v>
      </c>
      <c r="E42" s="73">
        <f t="shared" si="8"/>
        <v>7.563080000000127</v>
      </c>
      <c r="F42" s="73">
        <f t="shared" si="8"/>
        <v>-129.1650900000002</v>
      </c>
      <c r="G42" s="73">
        <f t="shared" si="8"/>
        <v>-4.4981700000000036</v>
      </c>
      <c r="H42" s="30">
        <f t="shared" si="8"/>
        <v>-17.47132999999996</v>
      </c>
      <c r="I42" s="116">
        <f t="shared" si="3"/>
        <v>0.32128436911771463</v>
      </c>
    </row>
    <row r="43" spans="1:9" ht="12.75">
      <c r="A43" s="105" t="s">
        <v>59</v>
      </c>
      <c r="B43" s="136"/>
      <c r="C43" s="132"/>
      <c r="D43" s="136"/>
      <c r="E43" s="136"/>
      <c r="F43" s="136"/>
      <c r="G43" s="136"/>
      <c r="H43" s="132"/>
      <c r="I43" s="115"/>
    </row>
    <row r="44" spans="1:9" ht="12.75">
      <c r="A44" s="156" t="s">
        <v>66</v>
      </c>
      <c r="B44" s="61">
        <v>-0.01084</v>
      </c>
      <c r="C44" s="131">
        <v>-0.012080000000000002</v>
      </c>
      <c r="D44" s="61">
        <v>-0.022059999999999996</v>
      </c>
      <c r="E44" s="61">
        <v>-0.00587</v>
      </c>
      <c r="F44" s="378">
        <f>SUM(B44:E44)</f>
        <v>-0.05085</v>
      </c>
      <c r="G44" s="61">
        <v>0.0056</v>
      </c>
      <c r="H44" s="131">
        <v>0.004640000000000001</v>
      </c>
      <c r="I44" s="115" t="str">
        <f>IF(OR(AND(C44&lt;0,H44&gt;0),AND(C44&gt;0,H44&lt;0),C44=0,C44="-",H44="-"),"-",(H44-C44)/C44)</f>
        <v>-</v>
      </c>
    </row>
    <row r="45" spans="1:9" ht="12.75" customHeight="1" thickBot="1">
      <c r="A45" s="146" t="s">
        <v>65</v>
      </c>
      <c r="B45" s="144">
        <f aca="true" t="shared" si="9" ref="B45:H45">B42-B44</f>
        <v>-71.03604000000003</v>
      </c>
      <c r="C45" s="145">
        <f t="shared" si="9"/>
        <v>-13.210910000000084</v>
      </c>
      <c r="D45" s="144">
        <f t="shared" si="9"/>
        <v>-52.43623999999992</v>
      </c>
      <c r="E45" s="144">
        <f t="shared" si="9"/>
        <v>7.568950000000127</v>
      </c>
      <c r="F45" s="144">
        <f t="shared" si="9"/>
        <v>-129.1142400000002</v>
      </c>
      <c r="G45" s="144">
        <f t="shared" si="9"/>
        <v>-4.503770000000004</v>
      </c>
      <c r="H45" s="145">
        <f t="shared" si="9"/>
        <v>-17.475969999999958</v>
      </c>
      <c r="I45" s="141">
        <f>IF(OR(AND(C45&lt;0,H45&gt;0),AND(C45&gt;0,H45&lt;0),C45=0,C45="-",H45="-"),"-",(H45-C45)/C45)</f>
        <v>0.32284377079246224</v>
      </c>
    </row>
    <row r="46" spans="1:9" s="5" customFormat="1" ht="12.75">
      <c r="A46" s="41"/>
      <c r="B46" s="6"/>
      <c r="C46" s="6"/>
      <c r="D46" s="6"/>
      <c r="E46" s="6"/>
      <c r="F46" s="6"/>
      <c r="G46" s="6"/>
      <c r="H46" s="90"/>
      <c r="I46" s="90"/>
    </row>
    <row r="47" spans="1:9" ht="22.5" customHeight="1">
      <c r="A47" s="199" t="s">
        <v>69</v>
      </c>
      <c r="I47" s="7"/>
    </row>
    <row r="48" spans="1:9" ht="5.25" customHeight="1">
      <c r="A48" s="198"/>
      <c r="I48" s="7"/>
    </row>
    <row r="49" spans="1:86" ht="45">
      <c r="A49" s="337" t="s">
        <v>75</v>
      </c>
      <c r="B49" s="256"/>
      <c r="C49" s="256"/>
      <c r="D49" s="256"/>
      <c r="E49" s="256"/>
      <c r="F49" s="256"/>
      <c r="G49" s="256"/>
      <c r="H49" s="7"/>
      <c r="I49" s="258"/>
      <c r="J49" s="258"/>
      <c r="K49" s="256"/>
      <c r="L49" s="258"/>
      <c r="M49" s="258"/>
      <c r="N49" s="258"/>
      <c r="O49" s="257"/>
      <c r="Q49" s="258"/>
      <c r="R49" s="258"/>
      <c r="S49" s="258"/>
      <c r="T49" s="259"/>
      <c r="U49" s="258"/>
      <c r="V49" s="258"/>
      <c r="W49" s="258"/>
      <c r="X49" s="256"/>
      <c r="Y49" s="258"/>
      <c r="Z49" s="258"/>
      <c r="AA49" s="258"/>
      <c r="AB49" s="257"/>
      <c r="AD49" s="258"/>
      <c r="AE49" s="258"/>
      <c r="AF49" s="258"/>
      <c r="AG49" s="259"/>
      <c r="AH49" s="258"/>
      <c r="AI49" s="258"/>
      <c r="AJ49" s="258"/>
      <c r="AK49" s="256"/>
      <c r="AL49" s="258"/>
      <c r="AM49" s="258"/>
      <c r="AN49" s="258"/>
      <c r="AO49" s="257"/>
      <c r="AQ49" s="258"/>
      <c r="AR49" s="258"/>
      <c r="AS49" s="258"/>
      <c r="AT49" s="259"/>
      <c r="AU49" s="258"/>
      <c r="AV49" s="258"/>
      <c r="AW49" s="258"/>
      <c r="AX49" s="256"/>
      <c r="AY49" s="258"/>
      <c r="AZ49" s="258"/>
      <c r="BA49" s="258"/>
      <c r="BB49" s="257"/>
      <c r="BD49" s="258"/>
      <c r="BE49" s="258"/>
      <c r="BF49" s="258"/>
      <c r="BG49" s="259"/>
      <c r="BH49" s="258"/>
      <c r="BI49" s="258"/>
      <c r="BJ49" s="258"/>
      <c r="BK49" s="256"/>
      <c r="BL49" s="258"/>
      <c r="BM49" s="258"/>
      <c r="BN49" s="256"/>
      <c r="BO49" s="257"/>
      <c r="CB49" s="226"/>
      <c r="CC49" s="228"/>
      <c r="CD49" s="226"/>
      <c r="CE49" s="226"/>
      <c r="CF49" s="253"/>
      <c r="CG49" s="224"/>
      <c r="CH49" s="225"/>
    </row>
    <row r="50" ht="12.75" customHeight="1">
      <c r="A50" s="161"/>
    </row>
    <row r="51" ht="12.75" customHeight="1">
      <c r="A51" s="161"/>
    </row>
    <row r="52" ht="12.75" customHeight="1">
      <c r="A52" s="161"/>
    </row>
    <row r="53" ht="12.75" customHeight="1">
      <c r="A53" s="161"/>
    </row>
    <row r="54" ht="12.75" customHeight="1">
      <c r="A54" s="161"/>
    </row>
    <row r="55" ht="12.75" customHeight="1">
      <c r="A55" s="161"/>
    </row>
    <row r="56" ht="12.75" customHeight="1">
      <c r="A56" s="161"/>
    </row>
    <row r="57" ht="12.75" customHeight="1">
      <c r="A57" s="161"/>
    </row>
    <row r="58" ht="12.75" customHeight="1">
      <c r="A58" s="161"/>
    </row>
    <row r="59" ht="12.75" customHeight="1">
      <c r="A59" s="161"/>
    </row>
    <row r="60" ht="12.75" customHeight="1">
      <c r="A60" s="161"/>
    </row>
    <row r="61" ht="12.75" customHeight="1">
      <c r="A61" s="161"/>
    </row>
    <row r="62" ht="12.75" customHeight="1">
      <c r="A62" s="161"/>
    </row>
    <row r="63" ht="12.75" customHeight="1">
      <c r="A63" s="161"/>
    </row>
    <row r="64" ht="12.75" customHeight="1">
      <c r="A64" s="161"/>
    </row>
    <row r="65" ht="12.75" customHeight="1">
      <c r="A65" s="161"/>
    </row>
    <row r="66" ht="12.75" customHeight="1">
      <c r="A66" s="161"/>
    </row>
    <row r="67" ht="12.75" customHeight="1">
      <c r="A67" s="161"/>
    </row>
    <row r="68" ht="12.75" customHeight="1">
      <c r="A68" s="161"/>
    </row>
    <row r="69" ht="12.75" customHeight="1">
      <c r="A69" s="161"/>
    </row>
    <row r="70" ht="12.75" customHeight="1">
      <c r="A70" s="161"/>
    </row>
    <row r="71" ht="12.75" customHeight="1">
      <c r="A71" s="161"/>
    </row>
    <row r="72" ht="12.75" customHeight="1">
      <c r="A72" s="161"/>
    </row>
    <row r="73" ht="12.75" customHeight="1">
      <c r="A73" s="161"/>
    </row>
    <row r="74" ht="12.75" customHeight="1">
      <c r="A74" s="161"/>
    </row>
    <row r="75" ht="12.75" customHeight="1">
      <c r="A75" s="161"/>
    </row>
    <row r="76" ht="12.75" customHeight="1">
      <c r="A76" s="161"/>
    </row>
    <row r="77" ht="12.75" customHeight="1">
      <c r="A77" s="161"/>
    </row>
    <row r="78" ht="12.75" customHeight="1">
      <c r="A78" s="161"/>
    </row>
    <row r="79" ht="12.75" customHeight="1">
      <c r="A79" s="161"/>
    </row>
    <row r="80" ht="12.75" customHeight="1">
      <c r="A80" s="161"/>
    </row>
    <row r="81" ht="12.75" customHeight="1">
      <c r="A81" s="161"/>
    </row>
    <row r="82" ht="12.75" customHeight="1">
      <c r="A82" s="161"/>
    </row>
    <row r="83" ht="12.75" customHeight="1">
      <c r="A83" s="161"/>
    </row>
    <row r="84" ht="12.75" customHeight="1">
      <c r="A84" s="161"/>
    </row>
    <row r="85" ht="12.75" customHeight="1">
      <c r="A85" s="161"/>
    </row>
    <row r="86" ht="12.75" customHeight="1">
      <c r="A86" s="161"/>
    </row>
    <row r="87" ht="12.75" customHeight="1">
      <c r="A87" s="161"/>
    </row>
    <row r="88" ht="12.75" customHeight="1">
      <c r="A88" s="161"/>
    </row>
    <row r="89" ht="12.75" customHeight="1">
      <c r="A89" s="161"/>
    </row>
    <row r="90" ht="12.75" customHeight="1">
      <c r="A90" s="161"/>
    </row>
    <row r="91" ht="12.75" customHeight="1">
      <c r="A91" s="161"/>
    </row>
    <row r="92" ht="12.75" customHeight="1">
      <c r="A92" s="161"/>
    </row>
    <row r="93" ht="12.75" customHeight="1">
      <c r="A93" s="161"/>
    </row>
    <row r="94" ht="12.75" customHeight="1">
      <c r="A94" s="161"/>
    </row>
    <row r="95" ht="12.75" customHeight="1">
      <c r="A95" s="161"/>
    </row>
    <row r="96" ht="12.75" customHeight="1">
      <c r="A96" s="161"/>
    </row>
    <row r="97" ht="12.75" customHeight="1">
      <c r="A97" s="161"/>
    </row>
    <row r="98" ht="12.75" customHeight="1">
      <c r="A98" s="161"/>
    </row>
    <row r="99" ht="12.75" customHeight="1">
      <c r="A99" s="161"/>
    </row>
    <row r="100" ht="12.75" customHeight="1">
      <c r="A100" s="161"/>
    </row>
    <row r="101" ht="12.75" customHeight="1">
      <c r="A101" s="161"/>
    </row>
    <row r="102" ht="12.75" customHeight="1">
      <c r="A102" s="161"/>
    </row>
    <row r="103" ht="12.75">
      <c r="A103" s="161"/>
    </row>
    <row r="104" ht="12.75">
      <c r="A104" s="161"/>
    </row>
    <row r="105" ht="12.75">
      <c r="A105" s="161"/>
    </row>
    <row r="106" ht="12.75">
      <c r="A106" s="161"/>
    </row>
    <row r="107" ht="12.75">
      <c r="A107" s="161"/>
    </row>
    <row r="108" ht="12.75">
      <c r="A108" s="161"/>
    </row>
    <row r="109" ht="12.75">
      <c r="A109" s="161"/>
    </row>
    <row r="110" ht="12.75">
      <c r="A110" s="161"/>
    </row>
    <row r="111" ht="12.75">
      <c r="A111" s="161"/>
    </row>
    <row r="112" ht="12.75">
      <c r="A112" s="161"/>
    </row>
    <row r="113" ht="12.75">
      <c r="A113" s="161"/>
    </row>
    <row r="114" ht="12.75">
      <c r="A114" s="161"/>
    </row>
    <row r="115" ht="12.75">
      <c r="A115" s="161"/>
    </row>
    <row r="116" ht="12.75">
      <c r="A116" s="161"/>
    </row>
    <row r="117" ht="12.75">
      <c r="A117" s="161"/>
    </row>
    <row r="118" ht="12.75">
      <c r="A118" s="161"/>
    </row>
    <row r="119" ht="12.75">
      <c r="A119" s="161"/>
    </row>
    <row r="120" ht="12.75">
      <c r="A120" s="161"/>
    </row>
    <row r="121" ht="12.75">
      <c r="A121" s="161"/>
    </row>
    <row r="122" ht="12.75">
      <c r="A122" s="161"/>
    </row>
    <row r="123" ht="12.75">
      <c r="A123" s="161"/>
    </row>
    <row r="124" ht="12.75">
      <c r="A124" s="161"/>
    </row>
    <row r="125" ht="12.75">
      <c r="A125" s="161"/>
    </row>
    <row r="126" ht="12.75">
      <c r="A126" s="161"/>
    </row>
  </sheetData>
  <sheetProtection/>
  <printOptions/>
  <pageMargins left="0.35433070866141736" right="0.35433070866141736" top="0.3937007874015748" bottom="0.07874015748031496" header="0.31496062992125984" footer="0.1968503937007874"/>
  <pageSetup horizontalDpi="600" verticalDpi="600" orientation="landscape" paperSize="9" scale="81" r:id="rId2"/>
  <headerFooter alignWithMargins="0">
    <oddHeader>&amp;R&amp;G</oddHeader>
    <oddFooter>&amp;L&amp;D | &amp;T CET&amp;C&amp;P / &amp;N&amp;RPlease note that it depends on your PC settings, if commas or periods are displayed.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g110576</dc:creator>
  <cp:keywords/>
  <dc:description/>
  <cp:lastModifiedBy>Allianz</cp:lastModifiedBy>
  <cp:lastPrinted>2015-08-05T12:48:01Z</cp:lastPrinted>
  <dcterms:created xsi:type="dcterms:W3CDTF">2004-03-15T17:34:35Z</dcterms:created>
  <dcterms:modified xsi:type="dcterms:W3CDTF">2015-11-06T09:25:19Z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